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504" windowWidth="23256" windowHeight="13176"/>
  </bookViews>
  <sheets>
    <sheet name="НП бак_2" sheetId="1" r:id="rId1"/>
    <sheet name="КАТАЛОГ_2" sheetId="2" r:id="rId2"/>
    <sheet name="Семестровка_2 (2)" sheetId="5" r:id="rId3"/>
  </sheets>
  <definedNames>
    <definedName name="_xlnm.Print_Area" localSheetId="1">КАТАЛОГ_2!#REF!</definedName>
    <definedName name="_xlnm.Print_Area" localSheetId="0">'НП бак_2'!$A$1:$BF$141</definedName>
  </definedNames>
  <calcPr calcId="191029"/>
</workbook>
</file>

<file path=xl/calcChain.xml><?xml version="1.0" encoding="utf-8"?>
<calcChain xmlns="http://schemas.openxmlformats.org/spreadsheetml/2006/main">
  <c r="C60" i="5"/>
  <c r="C83"/>
  <c r="E83"/>
  <c r="E60"/>
  <c r="AW127" i="1"/>
  <c r="AW88"/>
  <c r="AU127"/>
  <c r="E27" i="5"/>
  <c r="BA127" i="1"/>
  <c r="BA88"/>
  <c r="AY88"/>
  <c r="AS58"/>
  <c r="AQ58"/>
  <c r="AC58"/>
  <c r="AC88"/>
  <c r="AC127"/>
  <c r="E46" i="5"/>
  <c r="C46"/>
  <c r="C72"/>
  <c r="E72"/>
  <c r="AE82" i="1"/>
  <c r="AO82" s="1"/>
  <c r="AE53"/>
  <c r="AW58" l="1"/>
  <c r="AU58"/>
  <c r="AE52"/>
  <c r="AO52" s="1"/>
  <c r="U128" l="1"/>
  <c r="AQ127"/>
  <c r="AQ128" s="1"/>
  <c r="AG78" l="1"/>
  <c r="AE78"/>
  <c r="AO78" l="1"/>
  <c r="AY58" l="1"/>
  <c r="C27" i="5" l="1"/>
  <c r="BA89" i="1"/>
  <c r="C17" i="5"/>
  <c r="C84" l="1"/>
  <c r="AY127" i="1"/>
  <c r="AM127"/>
  <c r="AK127"/>
  <c r="AI127"/>
  <c r="AG127"/>
  <c r="AE98"/>
  <c r="AO98" s="1"/>
  <c r="AE99"/>
  <c r="AG99"/>
  <c r="AE100"/>
  <c r="AG100"/>
  <c r="AE101"/>
  <c r="AG101"/>
  <c r="AE102"/>
  <c r="AO102" s="1"/>
  <c r="AE103"/>
  <c r="AG103"/>
  <c r="AE104"/>
  <c r="AG104"/>
  <c r="AE105"/>
  <c r="AG105"/>
  <c r="AE106"/>
  <c r="AO106" s="1"/>
  <c r="AE107"/>
  <c r="AG107"/>
  <c r="AE108"/>
  <c r="AG108"/>
  <c r="AE109"/>
  <c r="AG109"/>
  <c r="AE110"/>
  <c r="AO110" s="1"/>
  <c r="AE111"/>
  <c r="AG111"/>
  <c r="AE122"/>
  <c r="AO122" s="1"/>
  <c r="AE117"/>
  <c r="AE116"/>
  <c r="AE115"/>
  <c r="AO115" s="1"/>
  <c r="AE114"/>
  <c r="AO114" s="1"/>
  <c r="AE120"/>
  <c r="AE121"/>
  <c r="AE118"/>
  <c r="AE119"/>
  <c r="AE83"/>
  <c r="AO83" s="1"/>
  <c r="AE73"/>
  <c r="AE70"/>
  <c r="AO70" s="1"/>
  <c r="AO107" l="1"/>
  <c r="AO99"/>
  <c r="AO100"/>
  <c r="AO105"/>
  <c r="AO111"/>
  <c r="AO104"/>
  <c r="AO108"/>
  <c r="AO109"/>
  <c r="AO103"/>
  <c r="AO101"/>
  <c r="AO120"/>
  <c r="AO116"/>
  <c r="AO117"/>
  <c r="AO118"/>
  <c r="AO119"/>
  <c r="AO121"/>
  <c r="AE64" l="1"/>
  <c r="AE50"/>
  <c r="E17" i="5" l="1"/>
  <c r="W89" i="1" l="1"/>
  <c r="AQ88" l="1"/>
  <c r="U89"/>
  <c r="U129" s="1"/>
  <c r="AQ89" l="1"/>
  <c r="AQ129" s="1"/>
  <c r="AE71"/>
  <c r="AO64"/>
  <c r="AE63"/>
  <c r="AG125" l="1"/>
  <c r="AE125"/>
  <c r="AG113"/>
  <c r="AE113"/>
  <c r="W128"/>
  <c r="W129" s="1"/>
  <c r="AM128"/>
  <c r="AG112"/>
  <c r="AE112"/>
  <c r="AA89"/>
  <c r="Y89"/>
  <c r="AY89"/>
  <c r="AS88"/>
  <c r="AM88"/>
  <c r="AK88"/>
  <c r="AI88"/>
  <c r="AE80"/>
  <c r="AE79"/>
  <c r="AO79" s="1"/>
  <c r="AE77"/>
  <c r="AE76"/>
  <c r="AE75"/>
  <c r="AG72"/>
  <c r="AE72"/>
  <c r="AE74"/>
  <c r="AE66"/>
  <c r="AE65"/>
  <c r="AO65" s="1"/>
  <c r="AO113" l="1"/>
  <c r="Y129"/>
  <c r="AO125"/>
  <c r="AO112"/>
  <c r="AO80"/>
  <c r="AO77"/>
  <c r="AO76"/>
  <c r="AO74"/>
  <c r="AO72"/>
  <c r="AO66"/>
  <c r="AG62" l="1"/>
  <c r="AE62"/>
  <c r="AE61"/>
  <c r="AE60"/>
  <c r="AW89"/>
  <c r="AU89"/>
  <c r="AS89"/>
  <c r="AS129" s="1"/>
  <c r="AM58"/>
  <c r="AM89" s="1"/>
  <c r="AM129" s="1"/>
  <c r="AK58"/>
  <c r="AK89" s="1"/>
  <c r="AI58"/>
  <c r="AI89" s="1"/>
  <c r="AC89"/>
  <c r="AE69"/>
  <c r="AO62" l="1"/>
  <c r="AE57" l="1"/>
  <c r="AG54"/>
  <c r="AE54"/>
  <c r="AO54" s="1"/>
  <c r="AG56"/>
  <c r="AE56"/>
  <c r="AG55"/>
  <c r="AE55"/>
  <c r="AO56" l="1"/>
  <c r="AG126" l="1"/>
  <c r="AE126"/>
  <c r="AG124"/>
  <c r="AE124"/>
  <c r="AE123"/>
  <c r="AE127" s="1"/>
  <c r="AO123" l="1"/>
  <c r="AO126"/>
  <c r="AO124"/>
  <c r="AE85"/>
  <c r="AE84"/>
  <c r="AO84" s="1"/>
  <c r="AO85" l="1"/>
  <c r="AG97" l="1"/>
  <c r="AE97"/>
  <c r="AG96"/>
  <c r="AE96"/>
  <c r="AO96" l="1"/>
  <c r="AO97"/>
  <c r="AO127" l="1"/>
  <c r="AK94"/>
  <c r="AK128" s="1"/>
  <c r="AK129" s="1"/>
  <c r="AI94"/>
  <c r="AI128" s="1"/>
  <c r="AI129" s="1"/>
  <c r="AC94"/>
  <c r="BA128"/>
  <c r="BA129" s="1"/>
  <c r="AY128"/>
  <c r="AY129" s="1"/>
  <c r="AW128"/>
  <c r="AW129" s="1"/>
  <c r="AU94"/>
  <c r="AU128" s="1"/>
  <c r="AU129" s="1"/>
  <c r="AC128" l="1"/>
  <c r="AC129" s="1"/>
  <c r="AA128"/>
  <c r="AA129" s="1"/>
  <c r="AG88"/>
  <c r="AE81"/>
  <c r="AO81" l="1"/>
  <c r="AE92" l="1"/>
  <c r="AE93"/>
  <c r="AG93"/>
  <c r="AE87"/>
  <c r="AE86"/>
  <c r="AE51"/>
  <c r="AG44"/>
  <c r="AG58" s="1"/>
  <c r="AE44"/>
  <c r="AE43"/>
  <c r="E30"/>
  <c r="R30" s="1"/>
  <c r="R29"/>
  <c r="R28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AE58" l="1"/>
  <c r="AE88"/>
  <c r="AG89"/>
  <c r="AO87"/>
  <c r="AO86"/>
  <c r="AO93"/>
  <c r="AG94"/>
  <c r="AG128" s="1"/>
  <c r="AE94"/>
  <c r="AE128" s="1"/>
  <c r="AO44"/>
  <c r="AO58" s="1"/>
  <c r="AO88" l="1"/>
  <c r="AG129"/>
  <c r="AE89"/>
  <c r="AE129" s="1"/>
  <c r="AO94"/>
  <c r="AO128" s="1"/>
  <c r="AO89" l="1"/>
  <c r="AO129" s="1"/>
</calcChain>
</file>

<file path=xl/sharedStrings.xml><?xml version="1.0" encoding="utf-8"?>
<sst xmlns="http://schemas.openxmlformats.org/spreadsheetml/2006/main" count="758" uniqueCount="380">
  <si>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</si>
  <si>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</si>
  <si>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</si>
  <si>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</si>
  <si>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</si>
  <si>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</si>
  <si>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</si>
  <si>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</si>
  <si>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</si>
  <si>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</si>
  <si>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</si>
  <si>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</si>
  <si>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</si>
  <si>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</si>
  <si>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</si>
  <si>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</si>
  <si>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</si>
  <si>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</si>
  <si>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</si>
  <si>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</si>
  <si>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</si>
  <si>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</si>
  <si>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</si>
  <si>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</si>
  <si>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</si>
  <si>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</si>
  <si>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</si>
  <si>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</si>
  <si>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</si>
  <si>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</si>
  <si>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</si>
  <si>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</si>
  <si>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</si>
  <si>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</si>
  <si>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</si>
  <si>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</si>
  <si>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</si>
  <si>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</si>
  <si>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</si>
  <si>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</si>
  <si>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</si>
  <si>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</si>
  <si>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</si>
  <si>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</si>
  <si>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</si>
  <si>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</si>
  <si>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</si>
  <si>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</si>
  <si>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</si>
  <si>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</si>
  <si>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</si>
  <si>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</si>
  <si>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</si>
  <si>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</si>
  <si>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</si>
  <si>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</si>
  <si>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</si>
  <si>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</si>
  <si>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</si>
  <si>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</si>
  <si>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</si>
  <si>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</si>
  <si>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</si>
  <si>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</si>
  <si>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</si>
  <si>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</si>
  <si>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</si>
  <si>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</si>
  <si>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</si>
  <si>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</si>
  <si>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</si>
  <si>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</si>
  <si>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</si>
  <si>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</si>
  <si>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</si>
  <si>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</si>
  <si>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</si>
  <si>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</si>
  <si>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</si>
  <si>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</si>
  <si>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ПО 1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</si>
  <si>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</si>
  <si>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</si>
  <si>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</si>
  <si>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</si>
  <si>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</si>
  <si>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</si>
  <si>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</si>
  <si>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</si>
  <si>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</si>
  <si>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</si>
  <si>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</si>
  <si>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</si>
  <si>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</si>
  <si>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</si>
  <si>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</si>
  <si>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</si>
  <si>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</si>
  <si>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</si>
  <si>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</si>
  <si>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</si>
  <si>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</si>
  <si>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</si>
  <si>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</si>
  <si>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</si>
  <si>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</si>
  <si>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</si>
  <si>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</si>
  <si>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</si>
  <si>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</si>
  <si>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</si>
  <si>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</si>
  <si>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</si>
  <si>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</si>
  <si>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</si>
  <si>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</si>
  <si>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</si>
  <si>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</si>
  <si>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компонентї        2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</si>
  <si>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</si>
  <si>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</si>
  <si>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</si>
  <si>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</si>
  <si>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</si>
  <si>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</si>
  <si>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</si>
  <si>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</si>
  <si>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</si>
  <si>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</si>
  <si>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</si>
  <si>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Курсовий проєкт з основ проєктування та будівництва</t>
  </si>
  <si>
    <t>Основи проєктування та будівництва</t>
  </si>
  <si>
    <t>Фізико-хімічні основи процесів очищення води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</si>
  <si>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</si>
  <si>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</si>
  <si>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</si>
  <si>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Загальна та неорганічна хімія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</si>
  <si>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</si>
  <si>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</si>
  <si>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</si>
  <si>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</si>
  <si>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Інструментальні методи хімічного аналізу</t>
  </si>
  <si>
    <t>Проектування очисних споруд та систем водокористування</t>
  </si>
  <si>
    <t>Технологія паперу та картону</t>
  </si>
  <si>
    <t>Очистка газових викидів</t>
  </si>
  <si>
    <t>Технологія виробництва етерів та естерів</t>
  </si>
  <si>
    <t>Інформаційні технології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</si>
  <si>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</si>
  <si>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</si>
  <si>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</si>
  <si>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Економіка природокористування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</si>
  <si>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</si>
  <si>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</si>
  <si>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</si>
  <si>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</si>
  <si>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</si>
  <si>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</si>
  <si>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</si>
  <si>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</si>
  <si>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</si>
  <si>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</si>
  <si>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</si>
  <si>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</si>
  <si>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</si>
  <si>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</si>
  <si>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</si>
  <si>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</si>
  <si>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</si>
  <si>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</si>
  <si>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ПО 12</t>
  </si>
  <si>
    <t>ПО 13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</si>
  <si>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</si>
  <si>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</si>
  <si>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</si>
  <si>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</si>
  <si>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Освітній компонент  2 Ф-Каталог</t>
  </si>
  <si>
    <t>Освітній компонент  4 Ф-Каталог</t>
  </si>
  <si>
    <t>Освітній компонент  5 Ф-Каталог</t>
  </si>
  <si>
    <t>КАТАЛОГ ВИБІРКОВИХ ДИСЦИПЛІН</t>
  </si>
  <si>
    <t>ОПП "Промислова екологія та ресурсоефективні чисті технології"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</si>
  <si>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</si>
  <si>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</si>
  <si>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</si>
  <si>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</si>
  <si>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</si>
  <si>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</si>
  <si>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</si>
  <si>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</si>
  <si>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</si>
  <si>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</si>
  <si>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</si>
  <si>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</si>
  <si>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</si>
  <si>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</si>
  <si>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</si>
  <si>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Вища математика - 2. Інтегральне числення</t>
  </si>
  <si>
    <t xml:space="preserve">Загальна та неорганічна хімія-2. Неорганічна хімія </t>
  </si>
  <si>
    <t>3 семестр</t>
  </si>
  <si>
    <t>Курсовий проєкт з хімічніх основ технологічних процесів</t>
  </si>
  <si>
    <t>4 семестр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</si>
  <si>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</si>
  <si>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</si>
  <si>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</si>
  <si>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</si>
  <si>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6 семестр</t>
  </si>
  <si>
    <t>Разом за термін навчання</t>
  </si>
  <si>
    <t>Завідувач кафедри Е та ТРП ________________</t>
  </si>
  <si>
    <t>Кредит</t>
  </si>
  <si>
    <t>Норматив</t>
  </si>
  <si>
    <t>Варіатив</t>
  </si>
  <si>
    <t>Профи</t>
  </si>
  <si>
    <t>Хімія високомолекулярних сполук</t>
  </si>
  <si>
    <t>з</t>
  </si>
  <si>
    <t>Микола Гомеля</t>
  </si>
  <si>
    <t xml:space="preserve">Токсикологія </t>
  </si>
  <si>
    <t>Курсовий проєкт з технологій та проєктування галузевих виробництв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</si>
  <si>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</si>
  <si>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</si>
  <si>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</si>
  <si>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</si>
  <si>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</si>
  <si>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</si>
  <si>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</si>
  <si>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</si>
  <si>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</si>
  <si>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 xml:space="preserve">Освітній компонент  3 Ф-Каталог </t>
  </si>
  <si>
    <t>ПВ 4</t>
  </si>
  <si>
    <t>ПВ 5</t>
  </si>
  <si>
    <t>Токсикологія</t>
  </si>
  <si>
    <t>Захист атмосфери від шкідливих фізичних та хімічних впливів</t>
  </si>
  <si>
    <t>Водопостачання та водовідведення в промисловості</t>
  </si>
  <si>
    <t xml:space="preserve">Математичні методи у дослідженні екологічних систем </t>
  </si>
  <si>
    <t>Оборотні та замкнуті системи водоспоживання</t>
  </si>
  <si>
    <t>Ландшафтна екологія</t>
  </si>
  <si>
    <t>Технологія волокнистих напівфабрикатів</t>
  </si>
  <si>
    <t>Проєктування очисних споруд та систем водокористування</t>
  </si>
  <si>
    <t>ІНТЕГРОВАНИЙ НАВЧАЛЬНИЙ   ПЛАН</t>
  </si>
  <si>
    <t>2 роки 10 місяців (3н.р.)</t>
  </si>
  <si>
    <t>IІІ</t>
  </si>
  <si>
    <t>* Дисципліни, які перезараховуються деканатом ІХФ</t>
  </si>
  <si>
    <t>** Дисципліни, які здаються за формою екстернату</t>
  </si>
  <si>
    <t>Засади усного професійного мовлення (риторика)**</t>
  </si>
  <si>
    <t>Фізичне виховання*</t>
  </si>
  <si>
    <t>Інженерна графіка*</t>
  </si>
  <si>
    <t>Комп'ютерна графіка*</t>
  </si>
  <si>
    <t>Процеси та апарати хімічної технології-1*</t>
  </si>
  <si>
    <t>Процеси та апарати хімічної технології-2</t>
  </si>
  <si>
    <t>Економіка і організація виробництва*</t>
  </si>
  <si>
    <t>Охорона праці та цивільний захист*</t>
  </si>
  <si>
    <t>Обчислювальна математика та програмування**</t>
  </si>
  <si>
    <t>4екз+2З</t>
  </si>
  <si>
    <t>Додаток до інтегровного навчального плану 2020 року</t>
  </si>
  <si>
    <t>III</t>
  </si>
  <si>
    <t>Фізичне виховання -1*</t>
  </si>
  <si>
    <t>Іноземна мова - 1. Вступ до загально-технічної іноземної мови *</t>
  </si>
  <si>
    <t>Іноземна мова професійного спрямування - 2. Іноземна мова для професійного-орієнтованого спілкування. Ділове мовлення*</t>
  </si>
  <si>
    <t>Фізика-1</t>
  </si>
  <si>
    <t>Фізика-2</t>
  </si>
  <si>
    <t>Виробнича</t>
  </si>
  <si>
    <t>2</t>
  </si>
  <si>
    <t>Освітній компонент 2 Ф-Каталог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</si>
  <si>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</si>
  <si>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</si>
  <si>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Хімія полісахаридів</t>
  </si>
  <si>
    <t xml:space="preserve">Освітній компонент 3 Ф-Каталог 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</si>
  <si>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</si>
  <si>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</si>
  <si>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Хімізм делігніфікації рослинної сировини</t>
  </si>
  <si>
    <t>Хімія лігніну</t>
  </si>
  <si>
    <t xml:space="preserve">Освітній компонент  4 Ф-Каталог 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</si>
  <si>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</si>
  <si>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</si>
  <si>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</si>
  <si>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</si>
  <si>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Освітній компонент 5 Ф-Каталог</t>
  </si>
  <si>
    <t>Очищення води флотацією</t>
  </si>
  <si>
    <t>Кондиціювання води для промисловості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</si>
  <si>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</si>
  <si>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</si>
  <si>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ПВ 6</t>
  </si>
  <si>
    <t>Освітній компонент 6 Ф-Каталог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</si>
  <si>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</si>
  <si>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</si>
  <si>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</si>
  <si>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</si>
  <si>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ПВ 7</t>
  </si>
  <si>
    <t>Освітній компонент 7 Ф-Каталог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</si>
  <si>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</si>
  <si>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</si>
  <si>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</si>
  <si>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</si>
  <si>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ПВ 8</t>
  </si>
  <si>
    <t>Освітній компонент 8 Ф-Каталог</t>
  </si>
  <si>
    <t>Основи біохімічної та фізичної конверсії лігноцелюлозних матеріалів</t>
  </si>
  <si>
    <t>ПВ 9</t>
  </si>
  <si>
    <t>Освітній компонент  9 Ф-Каталог</t>
  </si>
  <si>
    <t>Математичне моделювання в екології</t>
  </si>
  <si>
    <t>Технології хімічного модифікування целюлози</t>
  </si>
  <si>
    <t>ПВ 10</t>
  </si>
  <si>
    <t>Освітній компонент 10 Ф-Каталог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</si>
  <si>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</si>
  <si>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</si>
  <si>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</si>
  <si>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ПВ 11</t>
  </si>
  <si>
    <t>Освітній компонент 11 Ф-Каталог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</si>
  <si>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</si>
  <si>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</si>
  <si>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</si>
  <si>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</si>
  <si>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ПВ 12</t>
  </si>
  <si>
    <t>Освітній компонент 12 Ф-Каталог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</si>
  <si>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</si>
  <si>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</si>
  <si>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</si>
  <si>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ПВ 13</t>
  </si>
  <si>
    <t>Освітній компонент 13 Ф-Каталог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</si>
  <si>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</si>
  <si>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</si>
  <si>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</si>
  <si>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</si>
  <si>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ПВ 14</t>
  </si>
  <si>
    <t>Освітній компонент 14 Ф-Каталог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</si>
  <si>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</si>
  <si>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</si>
  <si>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>Основи теорії одержання і практики використання наноматерілів із рослинної сировини</t>
  </si>
  <si>
    <t>Ухвалено на засіданні Вченої ради ІХФ Протокол № 1 від "27" січня 2021 року</t>
  </si>
  <si>
    <t>Загальна теорія розвитку</t>
  </si>
  <si>
    <t>Промислова екологія*</t>
  </si>
  <si>
    <t>ЗО 11</t>
  </si>
  <si>
    <t>ЗО 12</t>
  </si>
  <si>
    <t>ЗО 13</t>
  </si>
  <si>
    <t>ЗО 14</t>
  </si>
  <si>
    <t>Історія науки і техніки</t>
  </si>
  <si>
    <t>Курсова робота з загальної хімічної технології</t>
  </si>
  <si>
    <t>Аналітична хімія-1**</t>
  </si>
  <si>
    <t>Аналітична хімія-2</t>
  </si>
  <si>
    <t xml:space="preserve">Курсовий проєкт з хімічних основ технологичніх процесів </t>
  </si>
  <si>
    <t>Виробнича практика</t>
  </si>
  <si>
    <t>Освітній компонент         1 ЗУ-Каталог</t>
  </si>
  <si>
    <t>Фізична хімія*</t>
  </si>
  <si>
    <t>Органічна хімія*</t>
  </si>
  <si>
    <t>Поверхневі явища та дисперсні системи**</t>
  </si>
  <si>
    <t>Освітній компонент 1 ЗУ-Каталог</t>
  </si>
  <si>
    <t>Освітній компонент  3 Ф-Каталог</t>
  </si>
  <si>
    <t>Освітній компонент  6 Ф-Каталог</t>
  </si>
  <si>
    <t>Освітній компонент  7 Ф-Каталог</t>
  </si>
  <si>
    <t>Освітній компонент  8 Ф-Каталог</t>
  </si>
  <si>
    <t>Освітній компонент  10 Ф-Каталог</t>
  </si>
  <si>
    <t>Освітній компонент  11 Ф-Каталог</t>
  </si>
  <si>
    <t>Освітній компонент  12 Ф-Каталог</t>
  </si>
  <si>
    <t>Освітній компонент  13 Ф-Каталог</t>
  </si>
  <si>
    <t>Освітній компонент  14 Ф-Каталог</t>
  </si>
  <si>
    <t>Освітній компонент 2 ЗУ-Каталог</t>
  </si>
  <si>
    <t>2екз+6З</t>
  </si>
  <si>
    <t xml:space="preserve"> ПО 9</t>
  </si>
  <si>
    <t>ПО 10</t>
  </si>
  <si>
    <t>ПО 11</t>
  </si>
  <si>
    <t>Права і свободи людини*</t>
  </si>
  <si>
    <t>Допоміжні хімічні реагенти</t>
  </si>
  <si>
    <t>ПО15</t>
  </si>
  <si>
    <t>ПО 17</t>
  </si>
  <si>
    <t>Ольга САНГІНОВА</t>
  </si>
  <si>
    <t>/ Дмитро СІДОРОВ     /</t>
  </si>
  <si>
    <t>6</t>
  </si>
  <si>
    <t>3екз+6З</t>
  </si>
  <si>
    <t>Фізико-хімічні методи аналізу</t>
  </si>
  <si>
    <t>Методи та засоби контролю сировини та матеріалів</t>
  </si>
  <si>
    <t>2екз+8З</t>
  </si>
  <si>
    <t>У   3 - 6 семестрах за окремим планом військової підготовки</t>
  </si>
  <si>
    <t>Іноземна мова - 1. Вступ до загально-технічної іноземної мови*</t>
  </si>
  <si>
    <t>Іноземна мова- 2. Практичний курс іноземної мови</t>
  </si>
  <si>
    <t>Екологічна безпека виробництв</t>
  </si>
  <si>
    <t>Іноземна мова професійного спрямування -1. Пракичний курс іноземної мови для професійного спілкування *</t>
  </si>
  <si>
    <r>
      <t>"_</t>
    </r>
    <r>
      <rPr>
        <u/>
        <sz val="16"/>
        <rFont val="Arial"/>
        <family val="2"/>
        <charset val="204"/>
      </rPr>
      <t>15</t>
    </r>
    <r>
      <rPr>
        <sz val="16"/>
        <rFont val="Arial"/>
        <family val="2"/>
        <charset val="204"/>
      </rPr>
      <t>__"  __</t>
    </r>
    <r>
      <rPr>
        <u/>
        <sz val="16"/>
        <rFont val="Arial"/>
        <family val="2"/>
        <charset val="204"/>
      </rPr>
      <t>березня</t>
    </r>
    <r>
      <rPr>
        <sz val="16"/>
        <rFont val="Arial"/>
        <family val="2"/>
        <charset val="204"/>
      </rPr>
      <t>__  2021  р.</t>
    </r>
  </si>
  <si>
    <t>протокол № 3</t>
  </si>
  <si>
    <t>А</t>
  </si>
  <si>
    <t xml:space="preserve">Атестація здобувачів </t>
  </si>
  <si>
    <t>Атестація здобувачів</t>
  </si>
  <si>
    <t>Іноземна мова професійного спрямування*</t>
  </si>
  <si>
    <t>є</t>
  </si>
</sst>
</file>

<file path=xl/styles.xml><?xml version="1.0" encoding="utf-8"?>
<styleSheet xmlns="http://schemas.openxmlformats.org/spreadsheetml/2006/main">
  <numFmts count="1">
    <numFmt numFmtId="164" formatCode="0.0"/>
  </numFmts>
  <fonts count="8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9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Alignment="1" applyProtection="1">
      <alignment horizontal="center" vertical="center" textRotation="88"/>
    </xf>
    <xf numFmtId="0" fontId="65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vertical="center"/>
    </xf>
    <xf numFmtId="9" fontId="64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Protection="1"/>
    <xf numFmtId="0" fontId="43" fillId="0" borderId="18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right" vertical="top" wrapText="1"/>
    </xf>
    <xf numFmtId="0" fontId="43" fillId="0" borderId="39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65" fillId="0" borderId="0" xfId="0" applyFont="1" applyFill="1"/>
    <xf numFmtId="0" fontId="65" fillId="0" borderId="18" xfId="0" applyFont="1" applyFill="1" applyBorder="1"/>
    <xf numFmtId="0" fontId="65" fillId="0" borderId="0" xfId="0" applyFont="1" applyFill="1" applyAlignment="1">
      <alignment wrapText="1"/>
    </xf>
    <xf numFmtId="0" fontId="65" fillId="0" borderId="0" xfId="0" applyFont="1" applyFill="1" applyBorder="1"/>
    <xf numFmtId="0" fontId="43" fillId="0" borderId="0" xfId="0" applyFont="1" applyFill="1" applyBorder="1"/>
    <xf numFmtId="0" fontId="65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0" fontId="65" fillId="0" borderId="2" xfId="0" applyFont="1" applyFill="1" applyBorder="1"/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/>
    <xf numFmtId="0" fontId="74" fillId="0" borderId="0" xfId="0" applyFont="1" applyFill="1" applyBorder="1" applyProtection="1"/>
    <xf numFmtId="0" fontId="74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9" fontId="20" fillId="0" borderId="0" xfId="1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7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1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8" fillId="0" borderId="0" xfId="0" applyFont="1" applyFill="1" applyBorder="1" applyAlignment="1" applyProtection="1">
      <alignment horizontal="center"/>
    </xf>
    <xf numFmtId="0" fontId="64" fillId="0" borderId="0" xfId="0" applyFont="1" applyFill="1" applyBorder="1" applyAlignment="1" applyProtection="1">
      <alignment horizontal="center" vertical="top"/>
    </xf>
    <xf numFmtId="49" fontId="32" fillId="0" borderId="0" xfId="0" applyNumberFormat="1" applyFont="1" applyAlignment="1">
      <alignment horizontal="center" wrapText="1"/>
    </xf>
    <xf numFmtId="0" fontId="32" fillId="0" borderId="0" xfId="0" applyFont="1"/>
    <xf numFmtId="0" fontId="13" fillId="0" borderId="32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0" fillId="0" borderId="0" xfId="0" applyFont="1"/>
    <xf numFmtId="49" fontId="45" fillId="0" borderId="0" xfId="0" applyNumberFormat="1" applyFont="1" applyAlignment="1">
      <alignment horizontal="right" vertical="justify"/>
    </xf>
    <xf numFmtId="49" fontId="46" fillId="0" borderId="1" xfId="0" applyNumberFormat="1" applyFont="1" applyBorder="1" applyAlignment="1">
      <alignment horizontal="left"/>
    </xf>
    <xf numFmtId="0" fontId="47" fillId="0" borderId="1" xfId="0" applyFont="1" applyBorder="1"/>
    <xf numFmtId="0" fontId="48" fillId="0" borderId="1" xfId="0" applyFont="1" applyBorder="1"/>
    <xf numFmtId="0" fontId="48" fillId="0" borderId="0" xfId="0" applyFont="1"/>
    <xf numFmtId="0" fontId="48" fillId="0" borderId="1" xfId="0" applyFont="1" applyBorder="1" applyAlignment="1">
      <alignment horizontal="right"/>
    </xf>
    <xf numFmtId="0" fontId="50" fillId="0" borderId="0" xfId="0" applyFont="1"/>
    <xf numFmtId="49" fontId="45" fillId="0" borderId="0" xfId="0" applyNumberFormat="1" applyFont="1" applyAlignment="1">
      <alignment horizontal="left" vertical="justify"/>
    </xf>
    <xf numFmtId="0" fontId="51" fillId="0" borderId="0" xfId="0" applyFont="1"/>
    <xf numFmtId="0" fontId="51" fillId="0" borderId="0" xfId="0" applyFont="1" applyAlignment="1">
      <alignment horizontal="center"/>
    </xf>
    <xf numFmtId="0" fontId="54" fillId="0" borderId="0" xfId="0" applyFont="1"/>
    <xf numFmtId="0" fontId="52" fillId="0" borderId="0" xfId="0" applyFont="1" applyAlignment="1">
      <alignment horizontal="left" vertical="justify"/>
    </xf>
    <xf numFmtId="49" fontId="55" fillId="0" borderId="0" xfId="0" applyNumberFormat="1" applyFont="1" applyAlignment="1">
      <alignment horizontal="left" vertical="justify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49" fontId="46" fillId="0" borderId="1" xfId="0" applyNumberFormat="1" applyFont="1" applyBorder="1"/>
    <xf numFmtId="49" fontId="46" fillId="0" borderId="0" xfId="0" applyNumberFormat="1" applyFont="1" applyAlignment="1">
      <alignment horizontal="left"/>
    </xf>
    <xf numFmtId="0" fontId="56" fillId="0" borderId="1" xfId="0" applyFont="1" applyBorder="1" applyAlignment="1">
      <alignment horizontal="left"/>
    </xf>
    <xf numFmtId="0" fontId="3" fillId="0" borderId="1" xfId="0" applyFont="1" applyBorder="1"/>
    <xf numFmtId="0" fontId="48" fillId="0" borderId="0" xfId="0" applyFont="1" applyAlignment="1">
      <alignment horizontal="right"/>
    </xf>
    <xf numFmtId="0" fontId="57" fillId="0" borderId="0" xfId="0" applyFont="1"/>
    <xf numFmtId="0" fontId="47" fillId="0" borderId="0" xfId="0" applyFont="1"/>
    <xf numFmtId="11" fontId="3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/>
    <xf numFmtId="0" fontId="48" fillId="0" borderId="0" xfId="0" applyFont="1" applyAlignment="1">
      <alignment horizontal="left"/>
    </xf>
    <xf numFmtId="0" fontId="3" fillId="0" borderId="0" xfId="0" applyFont="1"/>
    <xf numFmtId="0" fontId="40" fillId="0" borderId="1" xfId="0" applyFont="1" applyBorder="1"/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/>
    <xf numFmtId="0" fontId="12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65" fillId="0" borderId="14" xfId="0" applyFont="1" applyFill="1" applyBorder="1" applyAlignment="1">
      <alignment vertical="top" wrapText="1"/>
    </xf>
    <xf numFmtId="0" fontId="79" fillId="0" borderId="5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9" fontId="45" fillId="0" borderId="0" xfId="0" applyNumberFormat="1" applyFont="1" applyFill="1" applyAlignment="1">
      <alignment horizontal="right" vertical="justify"/>
    </xf>
    <xf numFmtId="0" fontId="46" fillId="0" borderId="0" xfId="0" applyFont="1" applyFill="1"/>
    <xf numFmtId="49" fontId="46" fillId="0" borderId="1" xfId="0" applyNumberFormat="1" applyFont="1" applyFill="1" applyBorder="1" applyAlignment="1">
      <alignment horizontal="left"/>
    </xf>
    <xf numFmtId="49" fontId="45" fillId="0" borderId="0" xfId="0" applyNumberFormat="1" applyFont="1" applyFill="1" applyAlignment="1">
      <alignment horizontal="left" vertical="justify"/>
    </xf>
    <xf numFmtId="49" fontId="51" fillId="0" borderId="0" xfId="0" applyNumberFormat="1" applyFont="1" applyFill="1" applyAlignment="1">
      <alignment horizontal="center" vertical="justify" wrapText="1"/>
    </xf>
    <xf numFmtId="49" fontId="52" fillId="0" borderId="0" xfId="0" applyNumberFormat="1" applyFont="1" applyFill="1" applyAlignment="1">
      <alignment horizontal="center" vertical="justify" wrapText="1"/>
    </xf>
    <xf numFmtId="0" fontId="51" fillId="0" borderId="0" xfId="0" applyFont="1" applyFill="1"/>
    <xf numFmtId="49" fontId="53" fillId="0" borderId="0" xfId="0" applyNumberFormat="1" applyFont="1" applyFill="1" applyAlignment="1">
      <alignment horizontal="left" vertical="justify"/>
    </xf>
    <xf numFmtId="0" fontId="49" fillId="0" borderId="0" xfId="0" applyFont="1" applyFill="1"/>
    <xf numFmtId="0" fontId="50" fillId="0" borderId="0" xfId="0" applyFont="1" applyFill="1"/>
    <xf numFmtId="49" fontId="46" fillId="0" borderId="0" xfId="0" applyNumberFormat="1" applyFont="1" applyFill="1" applyAlignment="1">
      <alignment horizontal="left"/>
    </xf>
    <xf numFmtId="0" fontId="65" fillId="0" borderId="1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 wrapText="1"/>
    </xf>
    <xf numFmtId="2" fontId="43" fillId="0" borderId="2" xfId="0" applyNumberFormat="1" applyFont="1" applyFill="1" applyBorder="1" applyAlignment="1">
      <alignment horizontal="center" vertical="top" wrapText="1"/>
    </xf>
    <xf numFmtId="0" fontId="65" fillId="0" borderId="2" xfId="0" applyFont="1" applyFill="1" applyBorder="1" applyAlignment="1">
      <alignment horizontal="center"/>
    </xf>
    <xf numFmtId="49" fontId="35" fillId="0" borderId="0" xfId="0" applyNumberFormat="1" applyFont="1" applyAlignment="1">
      <alignment horizontal="center" vertical="justify" wrapText="1"/>
    </xf>
    <xf numFmtId="0" fontId="3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9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0" fontId="43" fillId="0" borderId="0" xfId="0" applyFont="1" applyFill="1" applyBorder="1" applyAlignment="1">
      <alignment horizontal="right" vertical="top" wrapText="1"/>
    </xf>
    <xf numFmtId="0" fontId="85" fillId="0" borderId="18" xfId="0" applyFont="1" applyFill="1" applyBorder="1"/>
    <xf numFmtId="0" fontId="17" fillId="0" borderId="1" xfId="0" applyFont="1" applyFill="1" applyBorder="1" applyAlignment="1" applyProtection="1">
      <alignment vertical="center"/>
    </xf>
    <xf numFmtId="0" fontId="65" fillId="0" borderId="39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85" fillId="0" borderId="39" xfId="0" applyFont="1" applyFill="1" applyBorder="1" applyAlignment="1">
      <alignment vertical="top" wrapText="1"/>
    </xf>
    <xf numFmtId="0" fontId="85" fillId="0" borderId="18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86" fillId="0" borderId="39" xfId="0" applyFont="1" applyFill="1" applyBorder="1" applyAlignment="1">
      <alignment vertical="top" wrapText="1"/>
    </xf>
    <xf numFmtId="0" fontId="46" fillId="0" borderId="1" xfId="0" applyFont="1" applyFill="1" applyBorder="1"/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55" xfId="0" quotePrefix="1" applyNumberFormat="1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66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74" xfId="0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18" xfId="0" applyNumberFormat="1" applyFont="1" applyFill="1" applyBorder="1" applyAlignment="1" applyProtection="1">
      <alignment horizontal="center" vertical="center"/>
    </xf>
    <xf numFmtId="49" fontId="18" fillId="0" borderId="67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70" xfId="0" applyNumberFormat="1" applyFont="1" applyFill="1" applyBorder="1" applyAlignment="1" applyProtection="1">
      <alignment horizontal="center" vertical="center" wrapText="1"/>
    </xf>
    <xf numFmtId="0" fontId="81" fillId="0" borderId="40" xfId="0" applyNumberFormat="1" applyFont="1" applyFill="1" applyBorder="1" applyAlignment="1" applyProtection="1">
      <alignment horizontal="center" vertical="center"/>
    </xf>
    <xf numFmtId="0" fontId="81" fillId="0" borderId="50" xfId="0" applyNumberFormat="1" applyFont="1" applyFill="1" applyBorder="1" applyAlignment="1" applyProtection="1">
      <alignment horizontal="center" vertical="center"/>
    </xf>
    <xf numFmtId="0" fontId="81" fillId="0" borderId="17" xfId="0" applyNumberFormat="1" applyFont="1" applyFill="1" applyBorder="1" applyAlignment="1" applyProtection="1">
      <alignment horizontal="center" vertical="center"/>
    </xf>
    <xf numFmtId="0" fontId="81" fillId="0" borderId="19" xfId="0" applyNumberFormat="1" applyFont="1" applyFill="1" applyBorder="1" applyAlignment="1" applyProtection="1">
      <alignment horizontal="center" vertical="center"/>
    </xf>
    <xf numFmtId="0" fontId="81" fillId="0" borderId="18" xfId="0" applyNumberFormat="1" applyFont="1" applyFill="1" applyBorder="1" applyAlignment="1" applyProtection="1">
      <alignment horizontal="center" vertical="center"/>
    </xf>
    <xf numFmtId="0" fontId="14" fillId="0" borderId="69" xfId="0" applyNumberFormat="1" applyFont="1" applyFill="1" applyBorder="1" applyAlignment="1" applyProtection="1">
      <alignment horizontal="center" vertical="center"/>
    </xf>
    <xf numFmtId="0" fontId="14" fillId="0" borderId="65" xfId="0" applyNumberFormat="1" applyFont="1" applyFill="1" applyBorder="1" applyAlignment="1" applyProtection="1">
      <alignment horizontal="center" vertical="center"/>
    </xf>
    <xf numFmtId="0" fontId="72" fillId="0" borderId="17" xfId="0" applyNumberFormat="1" applyFont="1" applyFill="1" applyBorder="1" applyAlignment="1" applyProtection="1">
      <alignment horizontal="center" vertical="center"/>
    </xf>
    <xf numFmtId="0" fontId="72" fillId="0" borderId="19" xfId="0" applyNumberFormat="1" applyFont="1" applyFill="1" applyBorder="1" applyAlignment="1" applyProtection="1">
      <alignment horizontal="center" vertical="center"/>
    </xf>
    <xf numFmtId="0" fontId="72" fillId="0" borderId="55" xfId="0" applyNumberFormat="1" applyFont="1" applyFill="1" applyBorder="1" applyAlignment="1" applyProtection="1">
      <alignment horizontal="center" vertical="center"/>
    </xf>
    <xf numFmtId="0" fontId="72" fillId="0" borderId="40" xfId="0" applyNumberFormat="1" applyFont="1" applyFill="1" applyBorder="1" applyAlignment="1" applyProtection="1">
      <alignment horizontal="center" vertical="center"/>
    </xf>
    <xf numFmtId="1" fontId="73" fillId="0" borderId="24" xfId="0" applyNumberFormat="1" applyFont="1" applyFill="1" applyBorder="1" applyAlignment="1" applyProtection="1">
      <alignment horizontal="center" vertical="center"/>
    </xf>
    <xf numFmtId="1" fontId="73" fillId="0" borderId="25" xfId="0" applyNumberFormat="1" applyFont="1" applyFill="1" applyBorder="1" applyAlignment="1" applyProtection="1">
      <alignment horizontal="center" vertical="center"/>
    </xf>
    <xf numFmtId="0" fontId="81" fillId="0" borderId="16" xfId="0" applyNumberFormat="1" applyFont="1" applyFill="1" applyBorder="1" applyAlignment="1" applyProtection="1">
      <alignment horizontal="center" vertical="center"/>
    </xf>
    <xf numFmtId="0" fontId="81" fillId="0" borderId="56" xfId="0" applyNumberFormat="1" applyFont="1" applyFill="1" applyBorder="1" applyAlignment="1" applyProtection="1">
      <alignment horizontal="center" vertical="center"/>
    </xf>
    <xf numFmtId="49" fontId="71" fillId="0" borderId="16" xfId="0" applyNumberFormat="1" applyFont="1" applyFill="1" applyBorder="1" applyAlignment="1" applyProtection="1">
      <alignment horizontal="center" vertical="center" wrapText="1"/>
    </xf>
    <xf numFmtId="49" fontId="71" fillId="0" borderId="55" xfId="0" applyNumberFormat="1" applyFont="1" applyFill="1" applyBorder="1" applyAlignment="1" applyProtection="1">
      <alignment horizontal="center" vertical="center" wrapText="1"/>
    </xf>
    <xf numFmtId="49" fontId="71" fillId="0" borderId="56" xfId="0" applyNumberFormat="1" applyFont="1" applyFill="1" applyBorder="1" applyAlignment="1" applyProtection="1">
      <alignment horizontal="center" vertical="center" wrapText="1"/>
    </xf>
    <xf numFmtId="0" fontId="72" fillId="0" borderId="16" xfId="0" applyFont="1" applyFill="1" applyBorder="1" applyAlignment="1" applyProtection="1">
      <alignment horizontal="left" vertical="center" wrapText="1"/>
    </xf>
    <xf numFmtId="0" fontId="72" fillId="0" borderId="55" xfId="0" applyFont="1" applyFill="1" applyBorder="1" applyAlignment="1" applyProtection="1">
      <alignment horizontal="left" vertical="center" wrapText="1"/>
    </xf>
    <xf numFmtId="0" fontId="72" fillId="0" borderId="56" xfId="0" applyFont="1" applyFill="1" applyBorder="1" applyAlignment="1" applyProtection="1">
      <alignment horizontal="left" vertical="center" wrapText="1"/>
    </xf>
    <xf numFmtId="0" fontId="72" fillId="0" borderId="50" xfId="0" applyNumberFormat="1" applyFont="1" applyFill="1" applyBorder="1" applyAlignment="1" applyProtection="1">
      <alignment horizontal="center" vertical="center"/>
    </xf>
    <xf numFmtId="0" fontId="72" fillId="0" borderId="16" xfId="0" applyNumberFormat="1" applyFont="1" applyFill="1" applyBorder="1" applyAlignment="1" applyProtection="1">
      <alignment horizontal="center" vertical="center"/>
    </xf>
    <xf numFmtId="0" fontId="72" fillId="0" borderId="56" xfId="0" applyNumberFormat="1" applyFont="1" applyFill="1" applyBorder="1" applyAlignment="1" applyProtection="1">
      <alignment horizontal="center" vertical="center"/>
    </xf>
    <xf numFmtId="0" fontId="72" fillId="0" borderId="18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73" fillId="0" borderId="54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73" fillId="0" borderId="63" xfId="0" applyNumberFormat="1" applyFont="1" applyFill="1" applyBorder="1" applyAlignment="1" applyProtection="1">
      <alignment horizontal="center" vertical="center"/>
    </xf>
    <xf numFmtId="0" fontId="73" fillId="0" borderId="64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73" fillId="0" borderId="41" xfId="0" applyNumberFormat="1" applyFont="1" applyFill="1" applyBorder="1" applyAlignment="1" applyProtection="1">
      <alignment horizontal="center" vertical="center"/>
    </xf>
    <xf numFmtId="0" fontId="73" fillId="0" borderId="24" xfId="0" applyNumberFormat="1" applyFont="1" applyFill="1" applyBorder="1" applyAlignment="1" applyProtection="1">
      <alignment horizontal="center" vertical="center"/>
    </xf>
    <xf numFmtId="0" fontId="29" fillId="0" borderId="3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horizontal="center" vertical="center"/>
    </xf>
    <xf numFmtId="0" fontId="73" fillId="0" borderId="32" xfId="0" applyNumberFormat="1" applyFont="1" applyFill="1" applyBorder="1" applyAlignment="1" applyProtection="1">
      <alignment horizontal="center" vertical="center"/>
    </xf>
    <xf numFmtId="0" fontId="73" fillId="0" borderId="69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81" fillId="0" borderId="16" xfId="0" applyFont="1" applyFill="1" applyBorder="1" applyAlignment="1" applyProtection="1">
      <alignment horizontal="left" vertical="center" wrapText="1"/>
    </xf>
    <xf numFmtId="0" fontId="81" fillId="0" borderId="55" xfId="0" applyFont="1" applyFill="1" applyBorder="1" applyAlignment="1" applyProtection="1">
      <alignment horizontal="left" vertical="center" wrapText="1"/>
    </xf>
    <xf numFmtId="0" fontId="81" fillId="0" borderId="56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164" fontId="29" fillId="0" borderId="55" xfId="0" applyNumberFormat="1" applyFont="1" applyFill="1" applyBorder="1" applyAlignment="1" applyProtection="1">
      <alignment horizontal="center" vertical="center"/>
    </xf>
    <xf numFmtId="164" fontId="29" fillId="0" borderId="40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left" vertical="center" wrapText="1"/>
    </xf>
    <xf numFmtId="0" fontId="81" fillId="0" borderId="55" xfId="0" applyFont="1" applyFill="1" applyBorder="1" applyAlignment="1">
      <alignment horizontal="left" vertical="center" wrapText="1"/>
    </xf>
    <xf numFmtId="0" fontId="81" fillId="0" borderId="56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56" xfId="0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center"/>
    </xf>
    <xf numFmtId="0" fontId="81" fillId="0" borderId="5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14" fillId="0" borderId="69" xfId="0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71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84" fillId="0" borderId="16" xfId="0" applyNumberFormat="1" applyFont="1" applyFill="1" applyBorder="1" applyAlignment="1" applyProtection="1">
      <alignment horizontal="center" vertical="center"/>
    </xf>
    <xf numFmtId="0" fontId="84" fillId="0" borderId="56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0" fontId="21" fillId="0" borderId="30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6" xfId="0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0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1" fillId="0" borderId="0" xfId="0" applyNumberFormat="1" applyFont="1" applyFill="1" applyBorder="1" applyAlignment="1" applyProtection="1">
      <alignment horizontal="left" vertical="justify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73" fillId="0" borderId="32" xfId="0" applyNumberFormat="1" applyFont="1" applyFill="1" applyBorder="1" applyAlignment="1" applyProtection="1">
      <alignment horizontal="center" vertical="center"/>
    </xf>
    <xf numFmtId="1" fontId="73" fillId="0" borderId="69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73" fillId="0" borderId="65" xfId="0" applyNumberFormat="1" applyFont="1" applyFill="1" applyBorder="1" applyAlignment="1" applyProtection="1">
      <alignment horizontal="center" vertical="center"/>
    </xf>
    <xf numFmtId="0" fontId="73" fillId="0" borderId="25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Protection="1"/>
    <xf numFmtId="0" fontId="67" fillId="0" borderId="28" xfId="0" applyFont="1" applyFill="1" applyBorder="1" applyAlignment="1" applyProtection="1"/>
    <xf numFmtId="0" fontId="67" fillId="0" borderId="0" xfId="0" applyFont="1" applyFill="1" applyBorder="1" applyAlignment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3" fillId="0" borderId="52" xfId="0" applyFont="1" applyFill="1" applyBorder="1" applyAlignment="1">
      <alignment horizontal="right"/>
    </xf>
    <xf numFmtId="0" fontId="63" fillId="0" borderId="53" xfId="0" applyFont="1" applyFill="1" applyBorder="1" applyAlignment="1">
      <alignment horizontal="right"/>
    </xf>
    <xf numFmtId="1" fontId="73" fillId="0" borderId="65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1" fontId="14" fillId="0" borderId="69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29" fillId="0" borderId="12" xfId="0" applyNumberFormat="1" applyFont="1" applyFill="1" applyBorder="1" applyAlignment="1" applyProtection="1">
      <alignment horizontal="center" vertical="center"/>
    </xf>
    <xf numFmtId="1" fontId="73" fillId="0" borderId="0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68" fillId="0" borderId="0" xfId="0" applyFont="1" applyFill="1" applyBorder="1" applyAlignment="1" applyProtection="1">
      <alignment horizontal="center" vertical="top"/>
    </xf>
    <xf numFmtId="0" fontId="21" fillId="0" borderId="63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17" fillId="0" borderId="53" xfId="0" applyFont="1" applyFill="1" applyBorder="1" applyAlignment="1" applyProtection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horizontal="center" vertical="top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6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7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24" fillId="0" borderId="33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21" fillId="0" borderId="6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1" fontId="73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56" xfId="0" applyFont="1" applyFill="1" applyBorder="1" applyAlignment="1">
      <alignment horizontal="center" vertical="center"/>
    </xf>
    <xf numFmtId="11" fontId="3" fillId="0" borderId="1" xfId="0" applyNumberFormat="1" applyFont="1" applyBorder="1" applyAlignment="1">
      <alignment horizontal="center" wrapText="1"/>
    </xf>
    <xf numFmtId="0" fontId="29" fillId="0" borderId="50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49" fontId="46" fillId="0" borderId="0" xfId="0" applyNumberFormat="1" applyFont="1" applyAlignment="1">
      <alignment horizontal="center"/>
    </xf>
    <xf numFmtId="0" fontId="5" fillId="0" borderId="6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49" fontId="53" fillId="0" borderId="2" xfId="0" applyNumberFormat="1" applyFont="1" applyFill="1" applyBorder="1" applyAlignment="1">
      <alignment horizontal="right" vertical="justify"/>
    </xf>
    <xf numFmtId="0" fontId="52" fillId="0" borderId="2" xfId="0" applyFont="1" applyBorder="1" applyAlignment="1">
      <alignment horizontal="center" vertical="top"/>
    </xf>
    <xf numFmtId="0" fontId="81" fillId="0" borderId="13" xfId="0" applyNumberFormat="1" applyFont="1" applyFill="1" applyBorder="1" applyAlignment="1" applyProtection="1">
      <alignment horizontal="center" vertical="center"/>
    </xf>
    <xf numFmtId="0" fontId="81" fillId="0" borderId="15" xfId="0" applyNumberFormat="1" applyFont="1" applyFill="1" applyBorder="1" applyAlignment="1" applyProtection="1">
      <alignment horizontal="center" vertical="center"/>
    </xf>
    <xf numFmtId="0" fontId="81" fillId="0" borderId="14" xfId="0" applyNumberFormat="1" applyFont="1" applyFill="1" applyBorder="1" applyAlignment="1" applyProtection="1">
      <alignment horizontal="center" vertical="center"/>
    </xf>
    <xf numFmtId="0" fontId="81" fillId="0" borderId="12" xfId="0" applyNumberFormat="1" applyFont="1" applyFill="1" applyBorder="1" applyAlignment="1" applyProtection="1">
      <alignment horizontal="center" vertical="center"/>
    </xf>
    <xf numFmtId="0" fontId="81" fillId="0" borderId="35" xfId="0" applyNumberFormat="1" applyFont="1" applyFill="1" applyBorder="1" applyAlignment="1" applyProtection="1">
      <alignment horizontal="center" vertical="center"/>
    </xf>
    <xf numFmtId="0" fontId="81" fillId="0" borderId="57" xfId="0" applyNumberFormat="1" applyFont="1" applyFill="1" applyBorder="1" applyAlignment="1" applyProtection="1">
      <alignment horizontal="center" vertical="center"/>
    </xf>
    <xf numFmtId="0" fontId="81" fillId="0" borderId="12" xfId="0" applyFont="1" applyFill="1" applyBorder="1" applyAlignment="1" applyProtection="1">
      <alignment horizontal="left" vertical="center" wrapText="1"/>
    </xf>
    <xf numFmtId="0" fontId="81" fillId="0" borderId="1" xfId="0" applyFont="1" applyFill="1" applyBorder="1" applyAlignment="1" applyProtection="1">
      <alignment horizontal="left" vertical="center" wrapText="1"/>
    </xf>
    <xf numFmtId="0" fontId="81" fillId="0" borderId="35" xfId="0" applyFont="1" applyFill="1" applyBorder="1" applyAlignment="1" applyProtection="1">
      <alignment horizontal="left" vertical="center" wrapText="1"/>
    </xf>
    <xf numFmtId="0" fontId="81" fillId="0" borderId="39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53" xfId="0" applyFont="1" applyFill="1" applyBorder="1" applyAlignment="1" applyProtection="1">
      <alignment horizontal="center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49" fontId="82" fillId="0" borderId="16" xfId="0" applyNumberFormat="1" applyFont="1" applyBorder="1" applyAlignment="1">
      <alignment horizontal="center" vertical="center" wrapText="1"/>
    </xf>
    <xf numFmtId="49" fontId="82" fillId="0" borderId="55" xfId="0" applyNumberFormat="1" applyFont="1" applyBorder="1" applyAlignment="1">
      <alignment horizontal="center" vertical="center" wrapText="1"/>
    </xf>
    <xf numFmtId="49" fontId="82" fillId="0" borderId="56" xfId="0" applyNumberFormat="1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 wrapText="1"/>
    </xf>
    <xf numFmtId="0" fontId="83" fillId="0" borderId="57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 wrapText="1"/>
    </xf>
    <xf numFmtId="49" fontId="71" fillId="0" borderId="55" xfId="0" applyNumberFormat="1" applyFont="1" applyBorder="1" applyAlignment="1">
      <alignment horizontal="center" vertical="center" wrapText="1"/>
    </xf>
    <xf numFmtId="49" fontId="71" fillId="0" borderId="56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left" vertical="center" wrapText="1"/>
    </xf>
    <xf numFmtId="0" fontId="72" fillId="0" borderId="56" xfId="0" applyFont="1" applyBorder="1" applyAlignment="1">
      <alignment horizontal="left" vertical="center" wrapText="1"/>
    </xf>
    <xf numFmtId="0" fontId="72" fillId="0" borderId="72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2" borderId="56" xfId="0" applyFont="1" applyFill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55" xfId="0" applyNumberFormat="1" applyFont="1" applyFill="1" applyBorder="1" applyAlignment="1">
      <alignment horizontal="center" vertical="center" wrapText="1"/>
    </xf>
    <xf numFmtId="49" fontId="3" fillId="2" borderId="56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57" xfId="0" applyFont="1" applyFill="1" applyBorder="1" applyAlignment="1">
      <alignment horizontal="left" vertical="center" wrapText="1"/>
    </xf>
    <xf numFmtId="0" fontId="72" fillId="0" borderId="40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0" fillId="0" borderId="6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textRotation="90" wrapText="1"/>
    </xf>
    <xf numFmtId="0" fontId="21" fillId="0" borderId="49" xfId="0" applyFont="1" applyBorder="1" applyAlignment="1">
      <alignment horizontal="left" vertical="center" textRotation="90" wrapText="1"/>
    </xf>
    <xf numFmtId="0" fontId="21" fillId="0" borderId="30" xfId="0" applyFont="1" applyBorder="1" applyAlignment="1">
      <alignment horizontal="left" vertical="center" textRotation="90" wrapText="1"/>
    </xf>
    <xf numFmtId="0" fontId="21" fillId="0" borderId="31" xfId="0" applyFont="1" applyBorder="1" applyAlignment="1">
      <alignment horizontal="left" vertical="center" textRotation="90" wrapText="1"/>
    </xf>
    <xf numFmtId="0" fontId="21" fillId="0" borderId="62" xfId="0" applyFont="1" applyBorder="1" applyAlignment="1">
      <alignment horizontal="left" vertical="center" textRotation="90" wrapText="1"/>
    </xf>
    <xf numFmtId="0" fontId="21" fillId="0" borderId="64" xfId="0" applyFont="1" applyBorder="1" applyAlignment="1">
      <alignment horizontal="left" vertical="center" textRotation="90" wrapText="1"/>
    </xf>
    <xf numFmtId="0" fontId="21" fillId="0" borderId="30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21" fillId="0" borderId="62" xfId="0" applyFont="1" applyBorder="1" applyAlignment="1">
      <alignment horizontal="center" vertical="center" textRotation="90"/>
    </xf>
    <xf numFmtId="0" fontId="21" fillId="0" borderId="6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62" xfId="0" applyFont="1" applyBorder="1" applyAlignment="1">
      <alignment horizontal="center" vertical="center" textRotation="90" wrapText="1"/>
    </xf>
    <xf numFmtId="0" fontId="21" fillId="0" borderId="64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top" wrapText="1"/>
    </xf>
    <xf numFmtId="0" fontId="79" fillId="0" borderId="55" xfId="0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center"/>
    </xf>
    <xf numFmtId="0" fontId="75" fillId="0" borderId="18" xfId="0" applyFont="1" applyFill="1" applyBorder="1" applyAlignment="1"/>
    <xf numFmtId="0" fontId="76" fillId="0" borderId="18" xfId="0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wrapText="1"/>
    </xf>
    <xf numFmtId="0" fontId="77" fillId="0" borderId="18" xfId="0" applyFont="1" applyFill="1" applyBorder="1" applyAlignment="1">
      <alignment wrapText="1"/>
    </xf>
    <xf numFmtId="0" fontId="78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9"/>
  <sheetViews>
    <sheetView tabSelected="1" topLeftCell="M1" zoomScale="82" zoomScaleNormal="61" zoomScaleSheetLayoutView="45" workbookViewId="0">
      <selection activeCell="G53" sqref="G53:T53"/>
    </sheetView>
  </sheetViews>
  <sheetFormatPr defaultColWidth="10.109375" defaultRowHeight="13.2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7.44140625" style="14" customWidth="1"/>
    <col min="8" max="8" width="8.6640625" style="14" customWidth="1"/>
    <col min="9" max="9" width="8.33203125" style="14" customWidth="1"/>
    <col min="10" max="10" width="9" style="14" customWidth="1"/>
    <col min="11" max="11" width="11" style="14" customWidth="1"/>
    <col min="12" max="12" width="7.6640625" style="14" customWidth="1"/>
    <col min="13" max="13" width="7.44140625" style="86" customWidth="1"/>
    <col min="14" max="14" width="9" style="86" customWidth="1"/>
    <col min="15" max="15" width="8.44140625" style="87" customWidth="1"/>
    <col min="16" max="16" width="7.33203125" style="87" customWidth="1"/>
    <col min="17" max="17" width="8.109375" style="88" customWidth="1"/>
    <col min="18" max="18" width="7.44140625" style="88" customWidth="1"/>
    <col min="19" max="19" width="9" style="88" customWidth="1"/>
    <col min="20" max="20" width="7.44140625" style="88" customWidth="1"/>
    <col min="21" max="27" width="4.44140625" style="88" customWidth="1"/>
    <col min="28" max="29" width="4.44140625" style="89" customWidth="1"/>
    <col min="30" max="30" width="7.33203125" style="89" customWidth="1"/>
    <col min="31" max="31" width="4.44140625" style="89" customWidth="1"/>
    <col min="32" max="32" width="5.77734375" style="14" customWidth="1"/>
    <col min="33" max="33" width="4.44140625" style="14" customWidth="1"/>
    <col min="34" max="34" width="5.44140625" style="14" customWidth="1"/>
    <col min="35" max="35" width="4.44140625" style="14" customWidth="1"/>
    <col min="36" max="36" width="6.33203125" style="14" customWidth="1"/>
    <col min="37" max="37" width="4.44140625" style="14" customWidth="1"/>
    <col min="38" max="38" width="5.77734375" style="14" customWidth="1"/>
    <col min="39" max="41" width="4.44140625" style="14" customWidth="1"/>
    <col min="42" max="42" width="6.44140625" style="14" customWidth="1"/>
    <col min="43" max="51" width="4.44140625" style="14" customWidth="1"/>
    <col min="52" max="52" width="5.77734375" style="14" customWidth="1"/>
    <col min="53" max="53" width="4.44140625" style="14" customWidth="1"/>
    <col min="54" max="54" width="5.109375" style="14" customWidth="1"/>
    <col min="55" max="55" width="5" style="14" customWidth="1"/>
    <col min="56" max="56" width="5.44140625" style="14" customWidth="1"/>
    <col min="57" max="57" width="4.44140625" style="14" customWidth="1"/>
    <col min="58" max="58" width="5" style="14" customWidth="1"/>
    <col min="59" max="59" width="3.44140625" style="14" customWidth="1"/>
    <col min="60" max="60" width="11" style="14" customWidth="1"/>
    <col min="61" max="63" width="11.44140625" style="14" customWidth="1"/>
    <col min="64" max="16384" width="10.109375" style="14"/>
  </cols>
  <sheetData>
    <row r="1" spans="1:62" ht="12" customHeight="1">
      <c r="BD1" s="90"/>
      <c r="BE1" s="90"/>
      <c r="BF1" s="90"/>
      <c r="BG1" s="90"/>
      <c r="BH1" s="90"/>
      <c r="BI1" s="90"/>
      <c r="BJ1" s="90"/>
    </row>
    <row r="2" spans="1:62" ht="29.25" customHeight="1">
      <c r="A2" s="169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  <c r="O2" s="93"/>
      <c r="P2" s="93"/>
      <c r="Q2" s="94"/>
      <c r="R2" s="94"/>
      <c r="S2" s="94"/>
      <c r="T2" s="94"/>
      <c r="U2" s="94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6"/>
      <c r="BE2" s="96"/>
      <c r="BF2" s="96"/>
      <c r="BG2" s="96"/>
      <c r="BH2" s="96"/>
      <c r="BI2" s="96"/>
      <c r="BJ2" s="96"/>
    </row>
    <row r="3" spans="1:62" s="170" customFormat="1" ht="23.4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96"/>
      <c r="BE3" s="96"/>
      <c r="BF3" s="96"/>
      <c r="BG3" s="96"/>
      <c r="BH3" s="96"/>
      <c r="BI3" s="96"/>
      <c r="BJ3" s="96"/>
    </row>
    <row r="4" spans="1:62" ht="43.5" customHeight="1">
      <c r="A4" s="171" t="s">
        <v>236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8"/>
      <c r="BE4" s="99"/>
      <c r="BF4" s="99"/>
      <c r="BG4" s="99"/>
      <c r="BH4" s="99"/>
      <c r="BI4" s="99"/>
      <c r="BJ4" s="99"/>
    </row>
    <row r="5" spans="1:62" ht="29.25" customHeight="1">
      <c r="A5" s="190"/>
      <c r="B5" s="172" t="s">
        <v>165</v>
      </c>
      <c r="D5" s="100"/>
      <c r="E5" s="100"/>
      <c r="F5" s="100"/>
      <c r="G5" s="100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655" t="s">
        <v>110</v>
      </c>
      <c r="AA5" s="655"/>
      <c r="AB5" s="655"/>
      <c r="AC5" s="655"/>
      <c r="AD5" s="655"/>
      <c r="AE5" s="655"/>
      <c r="AF5" s="655"/>
      <c r="AG5" s="655"/>
      <c r="AH5" s="655"/>
      <c r="AI5" s="655"/>
      <c r="AJ5" s="655"/>
      <c r="AK5" s="655"/>
      <c r="AL5" s="655"/>
      <c r="AM5" s="655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8"/>
      <c r="BE5" s="99"/>
      <c r="BF5" s="99"/>
      <c r="BG5" s="99"/>
      <c r="BH5" s="99"/>
      <c r="BI5" s="99"/>
      <c r="BJ5" s="99"/>
    </row>
    <row r="6" spans="1:62" ht="21" customHeight="1">
      <c r="A6" s="190"/>
      <c r="B6" s="173" t="s">
        <v>166</v>
      </c>
      <c r="C6" s="101"/>
      <c r="D6" s="101"/>
      <c r="E6" s="101"/>
      <c r="F6" s="101"/>
      <c r="G6" s="101"/>
      <c r="I6" s="97"/>
      <c r="J6" s="97"/>
      <c r="K6" s="97"/>
      <c r="L6" s="97"/>
      <c r="M6" s="97"/>
      <c r="N6" s="283"/>
      <c r="O6" s="283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668"/>
      <c r="AQ6" s="668"/>
      <c r="AR6" s="668"/>
      <c r="AS6" s="668"/>
      <c r="AT6" s="668"/>
      <c r="AU6" s="668"/>
      <c r="AV6" s="668"/>
      <c r="AW6" s="97"/>
      <c r="AX6" s="97"/>
      <c r="AY6" s="97"/>
      <c r="AZ6" s="97"/>
      <c r="BA6" s="97"/>
      <c r="BB6" s="97"/>
      <c r="BC6" s="97"/>
      <c r="BD6" s="98"/>
      <c r="BE6" s="99"/>
      <c r="BF6" s="99"/>
      <c r="BG6" s="99"/>
      <c r="BH6" s="99"/>
      <c r="BI6" s="99"/>
      <c r="BJ6" s="99"/>
    </row>
    <row r="7" spans="1:62" ht="22.95" customHeight="1">
      <c r="B7" s="173" t="s">
        <v>6</v>
      </c>
      <c r="C7" s="101"/>
      <c r="D7" s="101"/>
      <c r="E7" s="101"/>
      <c r="F7" s="101"/>
      <c r="G7" s="101"/>
      <c r="I7" s="101"/>
      <c r="J7" s="100"/>
      <c r="K7" s="100"/>
      <c r="L7" s="100"/>
      <c r="M7" s="100"/>
      <c r="N7" s="100"/>
      <c r="O7" s="102"/>
      <c r="P7" s="102"/>
      <c r="Q7" s="103"/>
      <c r="R7" s="103"/>
      <c r="S7" s="103"/>
      <c r="T7" s="103"/>
      <c r="U7" s="103"/>
      <c r="V7" s="103"/>
      <c r="W7" s="103"/>
      <c r="X7" s="103"/>
      <c r="Z7" s="104"/>
      <c r="AA7" s="105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6"/>
      <c r="AO7" s="106"/>
      <c r="AP7" s="106"/>
      <c r="AQ7" s="106"/>
      <c r="AU7" s="620"/>
      <c r="AV7" s="620"/>
      <c r="AW7" s="620"/>
      <c r="AX7" s="620"/>
      <c r="AY7" s="620"/>
      <c r="AZ7" s="620"/>
      <c r="BA7" s="620"/>
      <c r="BB7" s="107"/>
      <c r="BC7" s="107"/>
      <c r="BD7" s="107"/>
      <c r="BE7" s="107"/>
      <c r="BF7" s="107"/>
      <c r="BG7" s="107"/>
      <c r="BH7" s="107"/>
    </row>
    <row r="8" spans="1:62" ht="26.25" customHeight="1">
      <c r="A8" s="174"/>
      <c r="B8" s="715" t="s">
        <v>373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101"/>
      <c r="N8" s="101"/>
      <c r="O8" s="101"/>
      <c r="P8" s="621" t="s">
        <v>3</v>
      </c>
      <c r="Q8" s="621"/>
      <c r="R8" s="621"/>
      <c r="S8" s="621"/>
      <c r="T8" s="621"/>
      <c r="U8" s="3" t="s">
        <v>114</v>
      </c>
      <c r="V8" s="3"/>
      <c r="W8" s="3"/>
      <c r="X8" s="3"/>
      <c r="Y8" s="3"/>
      <c r="Z8" s="3"/>
      <c r="AA8" s="3"/>
      <c r="AB8" s="3"/>
      <c r="AC8" s="108" t="s">
        <v>4</v>
      </c>
      <c r="AD8" s="108"/>
      <c r="AE8" s="108"/>
      <c r="AF8" s="108"/>
      <c r="AG8" s="108"/>
      <c r="AH8" s="109" t="s">
        <v>133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U8" s="110" t="s">
        <v>5</v>
      </c>
      <c r="AV8" s="111"/>
      <c r="AW8" s="111"/>
      <c r="AX8" s="111"/>
      <c r="AY8" s="111"/>
      <c r="AZ8" s="399" t="s">
        <v>122</v>
      </c>
      <c r="BA8" s="399"/>
      <c r="BB8" s="399"/>
      <c r="BC8" s="399"/>
      <c r="BD8" s="399"/>
      <c r="BE8" s="399"/>
      <c r="BF8" s="128"/>
      <c r="BG8" s="128"/>
    </row>
    <row r="9" spans="1:62" ht="19.5" customHeight="1">
      <c r="A9" s="174"/>
      <c r="B9" s="175" t="s">
        <v>374</v>
      </c>
      <c r="C9" s="112"/>
      <c r="D9" s="112"/>
      <c r="E9" s="112"/>
      <c r="F9" s="112"/>
      <c r="G9" s="112"/>
      <c r="H9" s="112"/>
      <c r="I9" s="112"/>
      <c r="J9" s="112"/>
      <c r="K9" s="101"/>
      <c r="L9" s="101"/>
      <c r="M9" s="101"/>
      <c r="N9" s="101"/>
      <c r="O9" s="101"/>
      <c r="P9" s="113"/>
      <c r="Q9" s="4"/>
      <c r="R9" s="4"/>
      <c r="T9" s="114"/>
      <c r="U9" s="658" t="s">
        <v>112</v>
      </c>
      <c r="V9" s="658"/>
      <c r="W9" s="658"/>
      <c r="X9" s="658"/>
      <c r="Y9" s="658"/>
      <c r="Z9" s="658"/>
      <c r="AA9" s="658"/>
      <c r="AB9" s="658"/>
      <c r="AC9" s="4"/>
      <c r="AD9" s="115"/>
      <c r="AE9" s="116"/>
      <c r="AF9" s="116"/>
      <c r="AG9" s="116"/>
      <c r="AH9" s="659" t="s">
        <v>115</v>
      </c>
      <c r="AI9" s="659"/>
      <c r="AJ9" s="659"/>
      <c r="AK9" s="659"/>
      <c r="AL9" s="659"/>
      <c r="AM9" s="659"/>
      <c r="AN9" s="659"/>
      <c r="AO9" s="659"/>
      <c r="AP9" s="659"/>
      <c r="AQ9" s="659"/>
      <c r="AR9" s="659"/>
      <c r="AS9" s="659"/>
      <c r="AT9" s="117"/>
      <c r="AU9" s="232"/>
      <c r="AV9" s="232"/>
      <c r="AW9" s="232"/>
      <c r="AX9" s="232"/>
      <c r="AY9" s="232"/>
      <c r="AZ9" s="232"/>
      <c r="BA9" s="118"/>
      <c r="BB9" s="118"/>
      <c r="BC9" s="118"/>
      <c r="BD9" s="118"/>
      <c r="BE9" s="118"/>
      <c r="BF9" s="118"/>
      <c r="BG9" s="118"/>
    </row>
    <row r="10" spans="1:62" ht="61.05" customHeight="1">
      <c r="B10" s="715" t="s">
        <v>2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113"/>
      <c r="O10" s="119"/>
      <c r="P10" s="621" t="s">
        <v>7</v>
      </c>
      <c r="Q10" s="621"/>
      <c r="R10" s="621"/>
      <c r="S10" s="621"/>
      <c r="T10" s="621"/>
      <c r="U10" s="621"/>
      <c r="V10" s="621"/>
      <c r="W10" s="621"/>
      <c r="X10" s="672" t="s">
        <v>134</v>
      </c>
      <c r="Y10" s="673"/>
      <c r="Z10" s="673"/>
      <c r="AA10" s="673"/>
      <c r="AB10" s="673"/>
      <c r="AC10" s="674"/>
      <c r="AD10" s="674"/>
      <c r="AE10" s="674"/>
      <c r="AF10" s="674"/>
      <c r="AG10" s="674"/>
      <c r="AH10" s="674"/>
      <c r="AI10" s="674"/>
      <c r="AJ10" s="674"/>
      <c r="AK10" s="674"/>
      <c r="AL10" s="674"/>
      <c r="AM10" s="674"/>
      <c r="AN10" s="674"/>
      <c r="AO10" s="674"/>
      <c r="AP10" s="674"/>
      <c r="AQ10" s="674"/>
      <c r="AR10" s="674"/>
      <c r="AS10" s="674"/>
      <c r="AU10" s="120" t="s">
        <v>8</v>
      </c>
      <c r="AV10" s="120"/>
      <c r="AW10" s="120"/>
      <c r="AX10" s="120"/>
      <c r="AY10" s="120"/>
      <c r="AZ10" s="400" t="s">
        <v>167</v>
      </c>
      <c r="BA10" s="400"/>
      <c r="BB10" s="400"/>
      <c r="BC10" s="400"/>
      <c r="BD10" s="400"/>
      <c r="BE10" s="400"/>
      <c r="BF10" s="369"/>
      <c r="BG10" s="369"/>
      <c r="BH10" s="369"/>
    </row>
    <row r="11" spans="1:62" ht="14.25" customHeight="1">
      <c r="B11" s="235"/>
      <c r="C11" s="189"/>
      <c r="D11" s="189"/>
      <c r="E11" s="189"/>
      <c r="F11" s="189"/>
      <c r="G11" s="189"/>
      <c r="H11" s="189"/>
      <c r="I11" s="189"/>
      <c r="J11" s="189"/>
      <c r="K11" s="189"/>
      <c r="L11" s="121"/>
      <c r="M11" s="113"/>
      <c r="N11" s="113"/>
      <c r="O11" s="119"/>
      <c r="P11" s="122"/>
      <c r="Q11" s="4"/>
      <c r="R11" s="4"/>
      <c r="S11" s="4"/>
      <c r="T11" s="4"/>
      <c r="U11" s="4"/>
      <c r="V11" s="4"/>
      <c r="W11" s="4"/>
      <c r="X11" s="660" t="s">
        <v>113</v>
      </c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5"/>
      <c r="AR11" s="5"/>
      <c r="AS11" s="5"/>
      <c r="AT11" s="117"/>
      <c r="AU11" s="123"/>
      <c r="AV11" s="123"/>
      <c r="AW11" s="123"/>
      <c r="AX11" s="123"/>
      <c r="AY11" s="123"/>
      <c r="AZ11" s="117"/>
      <c r="BA11" s="117"/>
      <c r="BB11" s="117"/>
      <c r="BC11" s="117"/>
      <c r="BD11" s="117"/>
      <c r="BE11" s="117"/>
      <c r="BF11" s="117"/>
      <c r="BG11" s="117"/>
    </row>
    <row r="12" spans="1:62" ht="45.45" customHeight="1">
      <c r="B12" s="191"/>
      <c r="C12" s="235" t="s">
        <v>107</v>
      </c>
      <c r="D12" s="236"/>
      <c r="E12" s="236"/>
      <c r="F12" s="236"/>
      <c r="G12" s="282"/>
      <c r="H12" s="718" t="s">
        <v>108</v>
      </c>
      <c r="I12" s="718"/>
      <c r="J12" s="718"/>
      <c r="K12" s="718"/>
      <c r="L12" s="718"/>
      <c r="M12" s="718"/>
      <c r="N12" s="189"/>
      <c r="O12" s="189"/>
      <c r="P12" s="6" t="s">
        <v>9</v>
      </c>
      <c r="Q12" s="7"/>
      <c r="R12" s="7"/>
      <c r="S12" s="7"/>
      <c r="T12" s="7"/>
      <c r="U12" s="7"/>
      <c r="V12" s="7"/>
      <c r="W12" s="7"/>
      <c r="X12" s="7"/>
      <c r="AC12" s="398" t="s">
        <v>135</v>
      </c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120" t="s">
        <v>10</v>
      </c>
      <c r="AU12" s="120"/>
      <c r="AV12" s="120"/>
      <c r="AW12" s="120"/>
      <c r="AX12" s="120"/>
      <c r="AY12" s="120"/>
      <c r="AZ12" s="362" t="s">
        <v>237</v>
      </c>
      <c r="BA12" s="362"/>
      <c r="BB12" s="362"/>
      <c r="BC12" s="362"/>
      <c r="BD12" s="362"/>
      <c r="BE12" s="362"/>
      <c r="BF12" s="370"/>
      <c r="BG12" s="370"/>
      <c r="BH12" s="370"/>
    </row>
    <row r="13" spans="1:62" ht="13.5" customHeight="1">
      <c r="L13" s="189"/>
      <c r="M13" s="189"/>
      <c r="N13" s="189"/>
      <c r="O13" s="189"/>
      <c r="P13" s="189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661" t="s">
        <v>117</v>
      </c>
      <c r="AD13" s="662"/>
      <c r="AE13" s="662"/>
      <c r="AF13" s="662"/>
      <c r="AG13" s="662"/>
      <c r="AH13" s="662"/>
      <c r="AI13" s="662"/>
      <c r="AJ13" s="662"/>
      <c r="AK13" s="662"/>
      <c r="AL13" s="662"/>
      <c r="AM13" s="662"/>
      <c r="AN13" s="662"/>
      <c r="AO13" s="662"/>
      <c r="AP13" s="662"/>
      <c r="AQ13" s="662"/>
      <c r="AR13" s="662"/>
      <c r="AS13" s="662"/>
      <c r="AT13" s="117"/>
      <c r="AU13" s="124"/>
      <c r="AV13" s="124"/>
      <c r="AW13" s="124"/>
      <c r="AX13" s="124"/>
      <c r="AY13" s="124"/>
      <c r="AZ13" s="124"/>
      <c r="BA13" s="125"/>
      <c r="BB13" s="125"/>
      <c r="BC13" s="125"/>
      <c r="BD13" s="125"/>
      <c r="BE13" s="125"/>
      <c r="BF13" s="125"/>
      <c r="BG13" s="125"/>
    </row>
    <row r="14" spans="1:62" ht="37.950000000000003" customHeight="1">
      <c r="L14" s="112"/>
      <c r="M14" s="112"/>
      <c r="N14" s="126"/>
      <c r="O14" s="127"/>
      <c r="P14" s="145"/>
      <c r="Q14" s="720" t="s">
        <v>13</v>
      </c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131" t="s">
        <v>14</v>
      </c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46"/>
      <c r="AS14" s="146"/>
      <c r="AT14" s="233"/>
      <c r="AU14" s="128" t="s">
        <v>11</v>
      </c>
      <c r="AW14" s="128"/>
      <c r="AX14" s="128"/>
      <c r="AY14" s="128"/>
      <c r="AZ14" s="401" t="s">
        <v>12</v>
      </c>
      <c r="BA14" s="401"/>
      <c r="BB14" s="401"/>
      <c r="BC14" s="401"/>
      <c r="BD14" s="401"/>
      <c r="BE14" s="401"/>
      <c r="BF14" s="371"/>
      <c r="BG14" s="371"/>
    </row>
    <row r="15" spans="1:62" ht="17.55" customHeight="1">
      <c r="B15" s="176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26"/>
      <c r="O15" s="127"/>
      <c r="P15" s="127"/>
      <c r="Q15" s="11"/>
      <c r="R15" s="11"/>
      <c r="S15" s="11"/>
      <c r="T15" s="11"/>
      <c r="U15" s="12"/>
      <c r="V15" s="12"/>
      <c r="W15" s="12"/>
      <c r="Y15" s="144"/>
      <c r="Z15" s="144"/>
      <c r="AA15" s="144"/>
      <c r="AB15" s="144"/>
      <c r="AC15" s="722" t="s">
        <v>116</v>
      </c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117"/>
      <c r="AU15" s="129"/>
      <c r="AV15" s="117"/>
      <c r="AW15" s="117"/>
      <c r="AX15" s="117"/>
      <c r="AY15" s="117"/>
      <c r="AZ15" s="130"/>
      <c r="BA15" s="136"/>
      <c r="BB15" s="136"/>
      <c r="BC15" s="136"/>
      <c r="BD15" s="136"/>
      <c r="BE15" s="136"/>
      <c r="BF15" s="136"/>
      <c r="BG15" s="136"/>
    </row>
    <row r="16" spans="1:62" ht="22.5" customHeight="1">
      <c r="B16" s="176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26"/>
      <c r="O16" s="127"/>
      <c r="P16" s="127"/>
      <c r="Q16" s="724" t="s">
        <v>15</v>
      </c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177" t="s">
        <v>123</v>
      </c>
      <c r="AD16" s="142"/>
      <c r="AE16" s="14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7"/>
      <c r="AS16" s="147"/>
      <c r="AT16" s="117"/>
      <c r="AU16" s="117"/>
      <c r="AV16" s="129"/>
      <c r="AW16" s="117"/>
      <c r="AX16" s="117"/>
      <c r="AY16" s="117"/>
      <c r="AZ16" s="117"/>
      <c r="BA16" s="130"/>
      <c r="BB16" s="132"/>
      <c r="BC16" s="132"/>
      <c r="BD16" s="132"/>
      <c r="BE16" s="132"/>
      <c r="BF16" s="132"/>
      <c r="BG16" s="132"/>
      <c r="BH16" s="132"/>
    </row>
    <row r="17" spans="2:64" ht="12" customHeight="1">
      <c r="B17" s="176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26"/>
      <c r="O17" s="127"/>
      <c r="P17" s="127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48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34"/>
      <c r="AS17" s="134"/>
      <c r="AV17" s="78"/>
      <c r="BA17" s="121"/>
      <c r="BB17" s="15"/>
      <c r="BC17" s="15"/>
      <c r="BD17" s="15"/>
      <c r="BE17" s="15"/>
      <c r="BF17" s="15"/>
      <c r="BG17" s="15"/>
      <c r="BH17" s="15"/>
    </row>
    <row r="18" spans="2:64" ht="20.25" customHeight="1" thickBot="1">
      <c r="D18" s="721" t="s">
        <v>16</v>
      </c>
      <c r="E18" s="721"/>
      <c r="F18" s="721"/>
      <c r="G18" s="721"/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1"/>
      <c r="AR18" s="721"/>
      <c r="AS18" s="721"/>
      <c r="AT18" s="721"/>
      <c r="AU18" s="721"/>
      <c r="AV18" s="721"/>
      <c r="AW18" s="721"/>
      <c r="AX18" s="721"/>
      <c r="AY18" s="721"/>
      <c r="AZ18" s="721"/>
      <c r="BA18" s="721"/>
      <c r="BB18" s="721"/>
      <c r="BC18" s="721"/>
      <c r="BD18" s="721"/>
      <c r="BJ18" s="13"/>
    </row>
    <row r="19" spans="2:64" ht="13.95" customHeight="1" thickBot="1">
      <c r="D19" s="553" t="s">
        <v>17</v>
      </c>
      <c r="E19" s="555" t="s">
        <v>18</v>
      </c>
      <c r="F19" s="556"/>
      <c r="G19" s="556"/>
      <c r="H19" s="557"/>
      <c r="I19" s="150" t="s">
        <v>19</v>
      </c>
      <c r="J19" s="151"/>
      <c r="K19" s="151"/>
      <c r="L19" s="151"/>
      <c r="M19" s="152"/>
      <c r="N19" s="627" t="s">
        <v>20</v>
      </c>
      <c r="O19" s="625"/>
      <c r="P19" s="625"/>
      <c r="Q19" s="626"/>
      <c r="R19" s="625" t="s">
        <v>21</v>
      </c>
      <c r="S19" s="625"/>
      <c r="T19" s="625"/>
      <c r="U19" s="625"/>
      <c r="V19" s="626"/>
      <c r="W19" s="558" t="s">
        <v>22</v>
      </c>
      <c r="X19" s="559"/>
      <c r="Y19" s="559"/>
      <c r="Z19" s="560"/>
      <c r="AA19" s="558" t="s">
        <v>23</v>
      </c>
      <c r="AB19" s="559"/>
      <c r="AC19" s="559"/>
      <c r="AD19" s="560"/>
      <c r="AE19" s="558" t="s">
        <v>24</v>
      </c>
      <c r="AF19" s="559"/>
      <c r="AG19" s="559"/>
      <c r="AH19" s="560"/>
      <c r="AI19" s="558" t="s">
        <v>25</v>
      </c>
      <c r="AJ19" s="559"/>
      <c r="AK19" s="559"/>
      <c r="AL19" s="559"/>
      <c r="AM19" s="560"/>
      <c r="AN19" s="622" t="s">
        <v>26</v>
      </c>
      <c r="AO19" s="623"/>
      <c r="AP19" s="623"/>
      <c r="AQ19" s="624"/>
      <c r="AR19" s="622" t="s">
        <v>27</v>
      </c>
      <c r="AS19" s="623"/>
      <c r="AT19" s="623"/>
      <c r="AU19" s="624"/>
      <c r="AV19" s="623" t="s">
        <v>28</v>
      </c>
      <c r="AW19" s="623"/>
      <c r="AX19" s="623"/>
      <c r="AY19" s="623"/>
      <c r="AZ19" s="624"/>
      <c r="BA19" s="229"/>
      <c r="BB19" s="228" t="s">
        <v>29</v>
      </c>
      <c r="BC19" s="229"/>
      <c r="BD19" s="230"/>
      <c r="BE19" s="15"/>
      <c r="BF19" s="15"/>
      <c r="BG19" s="15"/>
      <c r="BH19" s="15"/>
      <c r="BI19" s="15"/>
      <c r="BJ19" s="16"/>
    </row>
    <row r="20" spans="2:64" s="17" customFormat="1" ht="17.25" customHeight="1" thickBot="1">
      <c r="D20" s="554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56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56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60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60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61">
        <f t="shared" si="0"/>
        <v>36</v>
      </c>
      <c r="AO20" s="162">
        <f t="shared" si="0"/>
        <v>37</v>
      </c>
      <c r="AP20" s="162">
        <f t="shared" si="0"/>
        <v>38</v>
      </c>
      <c r="AQ20" s="163">
        <f t="shared" si="0"/>
        <v>39</v>
      </c>
      <c r="AR20" s="161">
        <f t="shared" si="0"/>
        <v>40</v>
      </c>
      <c r="AS20" s="162">
        <f t="shared" si="0"/>
        <v>41</v>
      </c>
      <c r="AT20" s="162">
        <f t="shared" si="0"/>
        <v>42</v>
      </c>
      <c r="AU20" s="163">
        <f t="shared" si="0"/>
        <v>43</v>
      </c>
      <c r="AV20" s="166">
        <f t="shared" si="0"/>
        <v>44</v>
      </c>
      <c r="AW20" s="167">
        <f t="shared" si="0"/>
        <v>45</v>
      </c>
      <c r="AX20" s="164">
        <f t="shared" si="0"/>
        <v>46</v>
      </c>
      <c r="AY20" s="164">
        <f t="shared" si="0"/>
        <v>47</v>
      </c>
      <c r="AZ20" s="168">
        <f t="shared" si="0"/>
        <v>48</v>
      </c>
      <c r="BA20" s="165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5.6" thickTop="1">
      <c r="D21" s="24" t="s">
        <v>30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57"/>
      <c r="T21" s="30"/>
      <c r="U21" s="30"/>
      <c r="V21" s="31"/>
      <c r="W21" s="29" t="s">
        <v>31</v>
      </c>
      <c r="X21" s="30" t="s">
        <v>31</v>
      </c>
      <c r="Y21" s="30" t="s">
        <v>32</v>
      </c>
      <c r="Z21" s="31" t="s">
        <v>32</v>
      </c>
      <c r="AA21" s="29"/>
      <c r="AB21" s="157"/>
      <c r="AC21" s="30"/>
      <c r="AD21" s="31"/>
      <c r="AE21" s="29"/>
      <c r="AF21" s="157"/>
      <c r="AG21" s="30">
        <v>18</v>
      </c>
      <c r="AH21" s="31"/>
      <c r="AI21" s="29"/>
      <c r="AJ21" s="157"/>
      <c r="AK21" s="30"/>
      <c r="AL21" s="30"/>
      <c r="AM21" s="31"/>
      <c r="AN21" s="29"/>
      <c r="AO21" s="30"/>
      <c r="AP21" s="30"/>
      <c r="AQ21" s="31"/>
      <c r="AR21" s="29"/>
      <c r="AS21" s="40" t="s">
        <v>31</v>
      </c>
      <c r="AT21" s="40" t="s">
        <v>31</v>
      </c>
      <c r="AU21" s="31" t="s">
        <v>32</v>
      </c>
      <c r="AV21" s="29" t="s">
        <v>32</v>
      </c>
      <c r="AW21" s="30" t="s">
        <v>32</v>
      </c>
      <c r="AX21" s="30" t="s">
        <v>32</v>
      </c>
      <c r="AY21" s="30" t="s">
        <v>32</v>
      </c>
      <c r="AZ21" s="153" t="s">
        <v>32</v>
      </c>
      <c r="BA21" s="157" t="s">
        <v>32</v>
      </c>
      <c r="BB21" s="30" t="s">
        <v>32</v>
      </c>
      <c r="BC21" s="30" t="s">
        <v>32</v>
      </c>
      <c r="BD21" s="31" t="s">
        <v>32</v>
      </c>
      <c r="BE21" s="32"/>
      <c r="BF21" s="234"/>
      <c r="BG21" s="234"/>
      <c r="BH21" s="234"/>
      <c r="BI21" s="234"/>
    </row>
    <row r="22" spans="2:64" s="33" customFormat="1" ht="15">
      <c r="D22" s="34" t="s">
        <v>33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58"/>
      <c r="T22" s="40"/>
      <c r="U22" s="40"/>
      <c r="V22" s="41"/>
      <c r="W22" s="39" t="s">
        <v>31</v>
      </c>
      <c r="X22" s="40" t="s">
        <v>31</v>
      </c>
      <c r="Y22" s="40" t="s">
        <v>32</v>
      </c>
      <c r="Z22" s="41" t="s">
        <v>32</v>
      </c>
      <c r="AA22" s="39"/>
      <c r="AB22" s="158"/>
      <c r="AC22" s="40"/>
      <c r="AD22" s="41"/>
      <c r="AE22" s="39"/>
      <c r="AF22" s="158"/>
      <c r="AG22" s="40">
        <v>18</v>
      </c>
      <c r="AH22" s="41"/>
      <c r="AI22" s="39"/>
      <c r="AJ22" s="158"/>
      <c r="AK22" s="40"/>
      <c r="AL22" s="40"/>
      <c r="AM22" s="41"/>
      <c r="AN22" s="39"/>
      <c r="AO22" s="40"/>
      <c r="AP22" s="40"/>
      <c r="AQ22" s="41"/>
      <c r="AR22" s="39"/>
      <c r="AS22" s="40" t="s">
        <v>31</v>
      </c>
      <c r="AT22" s="40" t="s">
        <v>31</v>
      </c>
      <c r="AU22" s="41" t="s">
        <v>32</v>
      </c>
      <c r="AV22" s="39" t="s">
        <v>32</v>
      </c>
      <c r="AW22" s="40" t="s">
        <v>32</v>
      </c>
      <c r="AX22" s="40" t="s">
        <v>32</v>
      </c>
      <c r="AY22" s="40" t="s">
        <v>32</v>
      </c>
      <c r="AZ22" s="154" t="s">
        <v>32</v>
      </c>
      <c r="BA22" s="158" t="s">
        <v>32</v>
      </c>
      <c r="BB22" s="40" t="s">
        <v>32</v>
      </c>
      <c r="BC22" s="40" t="s">
        <v>32</v>
      </c>
      <c r="BD22" s="41" t="s">
        <v>32</v>
      </c>
      <c r="BE22" s="32"/>
      <c r="BF22" s="234"/>
      <c r="BG22" s="234"/>
      <c r="BH22" s="234"/>
      <c r="BI22" s="234"/>
    </row>
    <row r="23" spans="2:64" s="33" customFormat="1" ht="15.6" thickBot="1">
      <c r="D23" s="42" t="s">
        <v>252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52"/>
      <c r="T23" s="48"/>
      <c r="U23" s="48"/>
      <c r="V23" s="49"/>
      <c r="W23" s="47" t="s">
        <v>31</v>
      </c>
      <c r="X23" s="48" t="s">
        <v>31</v>
      </c>
      <c r="Y23" s="50" t="s">
        <v>32</v>
      </c>
      <c r="Z23" s="51" t="s">
        <v>32</v>
      </c>
      <c r="AA23" s="159"/>
      <c r="AB23" s="52"/>
      <c r="AC23" s="48"/>
      <c r="AD23" s="49"/>
      <c r="AE23" s="47"/>
      <c r="AF23" s="52"/>
      <c r="AG23" s="48">
        <v>9</v>
      </c>
      <c r="AH23" s="49"/>
      <c r="AI23" s="47"/>
      <c r="AJ23" s="52" t="s">
        <v>31</v>
      </c>
      <c r="AK23" s="52" t="s">
        <v>34</v>
      </c>
      <c r="AL23" s="48" t="s">
        <v>34</v>
      </c>
      <c r="AM23" s="49" t="s">
        <v>34</v>
      </c>
      <c r="AN23" s="48" t="s">
        <v>34</v>
      </c>
      <c r="AO23" s="48" t="s">
        <v>34</v>
      </c>
      <c r="AP23" s="52" t="s">
        <v>35</v>
      </c>
      <c r="AQ23" s="52" t="s">
        <v>35</v>
      </c>
      <c r="AR23" s="53" t="s">
        <v>35</v>
      </c>
      <c r="AS23" s="48" t="s">
        <v>35</v>
      </c>
      <c r="AT23" s="48" t="s">
        <v>375</v>
      </c>
      <c r="AU23" s="49" t="s">
        <v>375</v>
      </c>
      <c r="AV23" s="47"/>
      <c r="AW23" s="52"/>
      <c r="AX23" s="48"/>
      <c r="AY23" s="48"/>
      <c r="AZ23" s="155"/>
      <c r="BA23" s="52"/>
      <c r="BB23" s="48"/>
      <c r="BC23" s="48"/>
      <c r="BD23" s="49"/>
      <c r="BE23" s="32"/>
      <c r="BF23" s="32"/>
      <c r="BG23" s="32"/>
      <c r="BH23" s="32"/>
      <c r="BI23" s="234"/>
      <c r="BJ23" s="234"/>
    </row>
    <row r="24" spans="2:64" s="33" customFormat="1" ht="15.6">
      <c r="D24" s="54" t="s">
        <v>36</v>
      </c>
      <c r="E24" s="55"/>
      <c r="F24" s="55"/>
      <c r="G24" s="55"/>
      <c r="H24" s="56"/>
      <c r="I24" s="57" t="s">
        <v>37</v>
      </c>
      <c r="J24" s="57"/>
      <c r="K24" s="57"/>
      <c r="L24" s="40" t="s">
        <v>31</v>
      </c>
      <c r="M24" s="57" t="s">
        <v>38</v>
      </c>
      <c r="N24" s="57"/>
      <c r="O24" s="57"/>
      <c r="P24" s="55"/>
      <c r="Q24" s="58" t="s">
        <v>34</v>
      </c>
      <c r="R24" s="57" t="s">
        <v>39</v>
      </c>
      <c r="S24" s="57"/>
      <c r="T24" s="57"/>
      <c r="U24" s="58" t="s">
        <v>35</v>
      </c>
      <c r="V24" s="57" t="s">
        <v>40</v>
      </c>
      <c r="W24" s="57"/>
      <c r="X24" s="57"/>
      <c r="Y24" s="57"/>
      <c r="Z24" s="55"/>
      <c r="AA24" s="58" t="s">
        <v>375</v>
      </c>
      <c r="AB24" s="59" t="s">
        <v>376</v>
      </c>
      <c r="AC24" s="60"/>
      <c r="AD24" s="60"/>
      <c r="AE24" s="57"/>
      <c r="AF24" s="57"/>
      <c r="AG24" s="61" t="s">
        <v>32</v>
      </c>
      <c r="AH24" s="55" t="s">
        <v>41</v>
      </c>
      <c r="AI24" s="55"/>
      <c r="AJ24" s="55"/>
      <c r="AK24" s="55"/>
      <c r="AL24" s="55"/>
      <c r="AM24" s="55"/>
      <c r="AN24" s="55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5"/>
      <c r="BF24" s="55"/>
      <c r="BG24" s="55"/>
      <c r="BH24" s="55"/>
      <c r="BI24" s="55"/>
      <c r="BJ24" s="55"/>
    </row>
    <row r="25" spans="2:64" s="55" customFormat="1" ht="9" customHeight="1">
      <c r="E25" s="54"/>
      <c r="I25" s="57"/>
      <c r="J25" s="57"/>
      <c r="K25" s="57"/>
      <c r="L25" s="57"/>
      <c r="M25" s="32"/>
      <c r="N25" s="32"/>
      <c r="W25" s="72"/>
      <c r="X25" s="57"/>
      <c r="Y25" s="57"/>
      <c r="Z25" s="57"/>
      <c r="AB25" s="72"/>
      <c r="AC25" s="57"/>
      <c r="AD25" s="57"/>
      <c r="AE25" s="57"/>
      <c r="AF25" s="72"/>
      <c r="AG25" s="57"/>
      <c r="AH25" s="57"/>
      <c r="AI25" s="57"/>
      <c r="AJ25" s="57"/>
      <c r="AL25" s="72"/>
      <c r="AM25" s="57"/>
      <c r="AN25" s="57"/>
      <c r="AO25" s="57"/>
      <c r="AP25" s="57"/>
      <c r="AQ25" s="57"/>
      <c r="AR25" s="73"/>
      <c r="AU25" s="57"/>
      <c r="AV25" s="57"/>
      <c r="AW25" s="57"/>
      <c r="AX25" s="57"/>
      <c r="AY25" s="57"/>
      <c r="AZ25" s="57"/>
      <c r="BA25" s="57"/>
      <c r="BB25" s="57"/>
      <c r="BG25" s="54"/>
      <c r="BL25" s="57"/>
    </row>
    <row r="26" spans="2:64" s="55" customFormat="1" ht="21.6" thickBot="1">
      <c r="D26" s="675" t="s">
        <v>42</v>
      </c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W26" s="62"/>
      <c r="X26" s="675" t="s">
        <v>43</v>
      </c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57"/>
      <c r="AK26" s="63"/>
      <c r="AL26" s="656" t="s">
        <v>44</v>
      </c>
      <c r="AM26" s="656"/>
      <c r="AN26" s="656"/>
      <c r="AO26" s="656"/>
      <c r="AP26" s="656"/>
      <c r="AQ26" s="656"/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656"/>
      <c r="BC26" s="656"/>
      <c r="BD26" s="656"/>
      <c r="BE26" s="657"/>
      <c r="BF26" s="64"/>
    </row>
    <row r="27" spans="2:64" s="55" customFormat="1" ht="31.5" customHeight="1" thickBot="1">
      <c r="D27" s="65" t="s">
        <v>17</v>
      </c>
      <c r="E27" s="535" t="s">
        <v>45</v>
      </c>
      <c r="F27" s="537"/>
      <c r="G27" s="535" t="s">
        <v>88</v>
      </c>
      <c r="H27" s="537"/>
      <c r="I27" s="535" t="s">
        <v>46</v>
      </c>
      <c r="J27" s="536"/>
      <c r="K27" s="535" t="s">
        <v>47</v>
      </c>
      <c r="L27" s="536"/>
      <c r="M27" s="537"/>
      <c r="N27" s="598" t="s">
        <v>377</v>
      </c>
      <c r="O27" s="599"/>
      <c r="P27" s="600" t="s">
        <v>41</v>
      </c>
      <c r="Q27" s="601"/>
      <c r="R27" s="602" t="s">
        <v>48</v>
      </c>
      <c r="S27" s="603"/>
      <c r="T27" s="66"/>
      <c r="U27" s="67"/>
      <c r="V27" s="62"/>
      <c r="W27" s="62"/>
      <c r="X27" s="604" t="s">
        <v>49</v>
      </c>
      <c r="Y27" s="605"/>
      <c r="Z27" s="605"/>
      <c r="AA27" s="605"/>
      <c r="AB27" s="605"/>
      <c r="AC27" s="606"/>
      <c r="AD27" s="589" t="s">
        <v>50</v>
      </c>
      <c r="AE27" s="590"/>
      <c r="AF27" s="591"/>
      <c r="AG27" s="589" t="s">
        <v>51</v>
      </c>
      <c r="AH27" s="590"/>
      <c r="AI27" s="591"/>
      <c r="AJ27" s="68"/>
      <c r="AK27" s="68"/>
      <c r="AL27" s="402" t="s">
        <v>52</v>
      </c>
      <c r="AM27" s="725"/>
      <c r="AN27" s="725"/>
      <c r="AO27" s="725"/>
      <c r="AP27" s="725"/>
      <c r="AQ27" s="725"/>
      <c r="AR27" s="725"/>
      <c r="AS27" s="726"/>
      <c r="AT27" s="589" t="s">
        <v>53</v>
      </c>
      <c r="AU27" s="590"/>
      <c r="AV27" s="590"/>
      <c r="AW27" s="590"/>
      <c r="AX27" s="590"/>
      <c r="AY27" s="590"/>
      <c r="AZ27" s="590"/>
      <c r="BA27" s="590"/>
      <c r="BB27" s="591"/>
      <c r="BC27" s="402" t="s">
        <v>50</v>
      </c>
      <c r="BD27" s="403"/>
      <c r="BE27" s="373"/>
    </row>
    <row r="28" spans="2:64" s="55" customFormat="1" ht="15.45" customHeight="1" thickBot="1">
      <c r="D28" s="69" t="s">
        <v>30</v>
      </c>
      <c r="E28" s="694">
        <v>36</v>
      </c>
      <c r="F28" s="695"/>
      <c r="G28" s="694">
        <v>4</v>
      </c>
      <c r="H28" s="695"/>
      <c r="I28" s="719"/>
      <c r="J28" s="719"/>
      <c r="K28" s="585"/>
      <c r="L28" s="696"/>
      <c r="M28" s="586"/>
      <c r="N28" s="585"/>
      <c r="O28" s="586"/>
      <c r="P28" s="587">
        <v>12</v>
      </c>
      <c r="Q28" s="588"/>
      <c r="R28" s="585">
        <f>+SUM(E28:Q28)</f>
        <v>52</v>
      </c>
      <c r="S28" s="586"/>
      <c r="T28" s="62"/>
      <c r="U28" s="62"/>
      <c r="V28" s="62"/>
      <c r="W28" s="62"/>
      <c r="X28" s="663"/>
      <c r="Y28" s="664"/>
      <c r="Z28" s="664"/>
      <c r="AA28" s="664"/>
      <c r="AB28" s="664"/>
      <c r="AC28" s="665"/>
      <c r="AD28" s="538"/>
      <c r="AE28" s="539"/>
      <c r="AF28" s="540"/>
      <c r="AG28" s="538"/>
      <c r="AH28" s="539"/>
      <c r="AI28" s="540"/>
      <c r="AJ28" s="68"/>
      <c r="AK28" s="68"/>
      <c r="AL28" s="676" t="s">
        <v>47</v>
      </c>
      <c r="AM28" s="677"/>
      <c r="AN28" s="677"/>
      <c r="AO28" s="677"/>
      <c r="AP28" s="677"/>
      <c r="AQ28" s="677"/>
      <c r="AR28" s="677"/>
      <c r="AS28" s="678"/>
      <c r="AT28" s="685" t="s">
        <v>54</v>
      </c>
      <c r="AU28" s="686"/>
      <c r="AV28" s="686"/>
      <c r="AW28" s="686"/>
      <c r="AX28" s="686"/>
      <c r="AY28" s="686"/>
      <c r="AZ28" s="686"/>
      <c r="BA28" s="686"/>
      <c r="BB28" s="687"/>
      <c r="BC28" s="404">
        <v>6</v>
      </c>
      <c r="BD28" s="405"/>
      <c r="BE28" s="372"/>
    </row>
    <row r="29" spans="2:64" s="55" customFormat="1" ht="16.5" customHeight="1" thickBot="1">
      <c r="D29" s="70" t="s">
        <v>33</v>
      </c>
      <c r="E29" s="694">
        <v>36</v>
      </c>
      <c r="F29" s="695"/>
      <c r="G29" s="694">
        <v>4</v>
      </c>
      <c r="H29" s="695"/>
      <c r="I29" s="719"/>
      <c r="J29" s="719"/>
      <c r="K29" s="585"/>
      <c r="L29" s="696"/>
      <c r="M29" s="586"/>
      <c r="N29" s="585"/>
      <c r="O29" s="586"/>
      <c r="P29" s="587">
        <v>12</v>
      </c>
      <c r="Q29" s="588"/>
      <c r="R29" s="585">
        <f>+SUM(E29:Q29)</f>
        <v>52</v>
      </c>
      <c r="S29" s="586"/>
      <c r="T29" s="62"/>
      <c r="U29" s="62"/>
      <c r="V29" s="62"/>
      <c r="W29" s="62"/>
      <c r="X29" s="541" t="s">
        <v>258</v>
      </c>
      <c r="Y29" s="542"/>
      <c r="Z29" s="542"/>
      <c r="AA29" s="542"/>
      <c r="AB29" s="542"/>
      <c r="AC29" s="543"/>
      <c r="AD29" s="669">
        <v>6</v>
      </c>
      <c r="AE29" s="670"/>
      <c r="AF29" s="671"/>
      <c r="AG29" s="669">
        <v>3</v>
      </c>
      <c r="AH29" s="670"/>
      <c r="AI29" s="671"/>
      <c r="AJ29" s="68"/>
      <c r="AK29" s="68"/>
      <c r="AL29" s="679"/>
      <c r="AM29" s="680"/>
      <c r="AN29" s="680"/>
      <c r="AO29" s="680"/>
      <c r="AP29" s="680"/>
      <c r="AQ29" s="680"/>
      <c r="AR29" s="680"/>
      <c r="AS29" s="681"/>
      <c r="AT29" s="688"/>
      <c r="AU29" s="689"/>
      <c r="AV29" s="689"/>
      <c r="AW29" s="689"/>
      <c r="AX29" s="689"/>
      <c r="AY29" s="689"/>
      <c r="AZ29" s="689"/>
      <c r="BA29" s="689"/>
      <c r="BB29" s="690"/>
      <c r="BC29" s="406"/>
      <c r="BD29" s="407"/>
      <c r="BE29" s="372"/>
    </row>
    <row r="30" spans="2:64" s="55" customFormat="1" ht="19.05" customHeight="1" thickBot="1">
      <c r="D30" s="71" t="s">
        <v>238</v>
      </c>
      <c r="E30" s="585">
        <f>18+9</f>
        <v>27</v>
      </c>
      <c r="F30" s="586"/>
      <c r="G30" s="585">
        <v>3</v>
      </c>
      <c r="H30" s="586"/>
      <c r="I30" s="696">
        <v>5</v>
      </c>
      <c r="J30" s="696"/>
      <c r="K30" s="585">
        <v>4</v>
      </c>
      <c r="L30" s="696"/>
      <c r="M30" s="586"/>
      <c r="N30" s="585">
        <v>2</v>
      </c>
      <c r="O30" s="586"/>
      <c r="P30" s="596">
        <v>2</v>
      </c>
      <c r="Q30" s="597"/>
      <c r="R30" s="585">
        <f>+SUM(E30:Q30)</f>
        <v>43</v>
      </c>
      <c r="S30" s="586"/>
      <c r="T30" s="62"/>
      <c r="U30" s="62"/>
      <c r="V30" s="62"/>
      <c r="W30" s="62"/>
      <c r="X30" s="663" t="s">
        <v>55</v>
      </c>
      <c r="Y30" s="664"/>
      <c r="Z30" s="664"/>
      <c r="AA30" s="664"/>
      <c r="AB30" s="664"/>
      <c r="AC30" s="665"/>
      <c r="AD30" s="538" t="s">
        <v>363</v>
      </c>
      <c r="AE30" s="539"/>
      <c r="AF30" s="540"/>
      <c r="AG30" s="538" t="s">
        <v>259</v>
      </c>
      <c r="AH30" s="539"/>
      <c r="AI30" s="540"/>
      <c r="AJ30" s="68"/>
      <c r="AK30" s="68"/>
      <c r="AL30" s="682"/>
      <c r="AM30" s="683"/>
      <c r="AN30" s="683"/>
      <c r="AO30" s="683"/>
      <c r="AP30" s="683"/>
      <c r="AQ30" s="683"/>
      <c r="AR30" s="683"/>
      <c r="AS30" s="684"/>
      <c r="AT30" s="691"/>
      <c r="AU30" s="692"/>
      <c r="AV30" s="692"/>
      <c r="AW30" s="692"/>
      <c r="AX30" s="692"/>
      <c r="AY30" s="692"/>
      <c r="AZ30" s="692"/>
      <c r="BA30" s="692"/>
      <c r="BB30" s="693"/>
      <c r="BC30" s="408"/>
      <c r="BD30" s="409"/>
      <c r="BE30" s="372"/>
    </row>
    <row r="31" spans="2:64" s="55" customFormat="1" ht="15">
      <c r="T31" s="57"/>
      <c r="U31" s="72"/>
      <c r="V31" s="57"/>
      <c r="W31" s="57"/>
      <c r="X31" s="57"/>
      <c r="Y31" s="57"/>
      <c r="AA31" s="72"/>
      <c r="AB31" s="57"/>
      <c r="AC31" s="57"/>
      <c r="AD31" s="57"/>
      <c r="AE31" s="57"/>
      <c r="AF31" s="57"/>
      <c r="AG31" s="73"/>
      <c r="AL31" s="74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74"/>
    </row>
    <row r="32" spans="2:64" s="139" customFormat="1" ht="22.95" customHeight="1" thickBot="1">
      <c r="B32" s="135"/>
      <c r="C32" s="135"/>
      <c r="D32" s="723" t="s">
        <v>56</v>
      </c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  <c r="AT32" s="723"/>
      <c r="AU32" s="723"/>
      <c r="AV32" s="723"/>
      <c r="AW32" s="723"/>
      <c r="AX32" s="723"/>
      <c r="AY32" s="723"/>
      <c r="AZ32" s="723"/>
      <c r="BA32" s="723"/>
      <c r="BB32" s="723"/>
      <c r="BC32" s="508"/>
      <c r="BD32" s="508"/>
      <c r="BE32" s="508"/>
      <c r="BF32" s="508"/>
      <c r="BG32" s="135"/>
      <c r="BH32" s="135"/>
      <c r="BI32" s="135"/>
      <c r="BJ32" s="135"/>
    </row>
    <row r="33" spans="1:79" s="139" customFormat="1" ht="36.75" customHeight="1">
      <c r="A33" s="231"/>
      <c r="B33" s="231"/>
      <c r="C33" s="231"/>
      <c r="D33" s="700" t="s">
        <v>57</v>
      </c>
      <c r="E33" s="701"/>
      <c r="F33" s="702"/>
      <c r="G33" s="561" t="s">
        <v>111</v>
      </c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3"/>
      <c r="U33" s="705" t="s">
        <v>95</v>
      </c>
      <c r="V33" s="706"/>
      <c r="W33" s="706"/>
      <c r="X33" s="706"/>
      <c r="Y33" s="706"/>
      <c r="Z33" s="706"/>
      <c r="AA33" s="706"/>
      <c r="AB33" s="707"/>
      <c r="AC33" s="521" t="s">
        <v>58</v>
      </c>
      <c r="AD33" s="522"/>
      <c r="AE33" s="727" t="s">
        <v>59</v>
      </c>
      <c r="AF33" s="728"/>
      <c r="AG33" s="728"/>
      <c r="AH33" s="728"/>
      <c r="AI33" s="728"/>
      <c r="AJ33" s="728"/>
      <c r="AK33" s="728"/>
      <c r="AL33" s="728"/>
      <c r="AM33" s="728"/>
      <c r="AN33" s="728"/>
      <c r="AO33" s="728"/>
      <c r="AP33" s="729"/>
      <c r="AQ33" s="544" t="s">
        <v>96</v>
      </c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6"/>
      <c r="BC33" s="324"/>
      <c r="BD33" s="324"/>
      <c r="BE33" s="324"/>
      <c r="BF33" s="324"/>
      <c r="BG33" s="137"/>
      <c r="BH33" s="137"/>
      <c r="BI33" s="137"/>
      <c r="BJ33" s="231"/>
    </row>
    <row r="34" spans="1:79" s="139" customFormat="1" ht="22.5" customHeight="1" thickBot="1">
      <c r="A34" s="231"/>
      <c r="B34" s="231"/>
      <c r="C34" s="231"/>
      <c r="D34" s="573"/>
      <c r="E34" s="703"/>
      <c r="F34" s="574"/>
      <c r="G34" s="564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6"/>
      <c r="U34" s="511" t="s">
        <v>61</v>
      </c>
      <c r="V34" s="512"/>
      <c r="W34" s="511" t="s">
        <v>62</v>
      </c>
      <c r="X34" s="512"/>
      <c r="Y34" s="711" t="s">
        <v>97</v>
      </c>
      <c r="Z34" s="712"/>
      <c r="AA34" s="711" t="s">
        <v>98</v>
      </c>
      <c r="AB34" s="712"/>
      <c r="AC34" s="523"/>
      <c r="AD34" s="524"/>
      <c r="AE34" s="730" t="s">
        <v>63</v>
      </c>
      <c r="AF34" s="512"/>
      <c r="AG34" s="570" t="s">
        <v>64</v>
      </c>
      <c r="AH34" s="571"/>
      <c r="AI34" s="571"/>
      <c r="AJ34" s="571"/>
      <c r="AK34" s="571"/>
      <c r="AL34" s="571"/>
      <c r="AM34" s="571"/>
      <c r="AN34" s="572"/>
      <c r="AO34" s="580" t="s">
        <v>60</v>
      </c>
      <c r="AP34" s="581"/>
      <c r="AQ34" s="547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9"/>
      <c r="BC34" s="324"/>
      <c r="BD34" s="324"/>
      <c r="BE34" s="324"/>
      <c r="BF34" s="324"/>
      <c r="BG34" s="138"/>
      <c r="BH34" s="138"/>
      <c r="BI34" s="138"/>
      <c r="BJ34" s="231"/>
    </row>
    <row r="35" spans="1:79" s="139" customFormat="1" ht="19.5" customHeight="1" thickBot="1">
      <c r="A35" s="231"/>
      <c r="B35" s="231"/>
      <c r="C35" s="231"/>
      <c r="D35" s="573"/>
      <c r="E35" s="703"/>
      <c r="F35" s="574"/>
      <c r="G35" s="564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6"/>
      <c r="U35" s="511"/>
      <c r="V35" s="512"/>
      <c r="W35" s="511"/>
      <c r="X35" s="512"/>
      <c r="Y35" s="711"/>
      <c r="Z35" s="712"/>
      <c r="AA35" s="711"/>
      <c r="AB35" s="712"/>
      <c r="AC35" s="523"/>
      <c r="AD35" s="524"/>
      <c r="AE35" s="731"/>
      <c r="AF35" s="512"/>
      <c r="AG35" s="573" t="s">
        <v>65</v>
      </c>
      <c r="AH35" s="574"/>
      <c r="AI35" s="577" t="s">
        <v>66</v>
      </c>
      <c r="AJ35" s="578"/>
      <c r="AK35" s="578"/>
      <c r="AL35" s="578"/>
      <c r="AM35" s="578"/>
      <c r="AN35" s="579"/>
      <c r="AO35" s="580"/>
      <c r="AP35" s="581"/>
      <c r="AQ35" s="550" t="s">
        <v>67</v>
      </c>
      <c r="AR35" s="551"/>
      <c r="AS35" s="551"/>
      <c r="AT35" s="552"/>
      <c r="AU35" s="550" t="s">
        <v>68</v>
      </c>
      <c r="AV35" s="551"/>
      <c r="AW35" s="551"/>
      <c r="AX35" s="552"/>
      <c r="AY35" s="550" t="s">
        <v>69</v>
      </c>
      <c r="AZ35" s="551"/>
      <c r="BA35" s="551"/>
      <c r="BB35" s="552"/>
      <c r="BC35" s="508"/>
      <c r="BD35" s="508"/>
      <c r="BE35" s="508"/>
      <c r="BF35" s="508"/>
      <c r="BG35" s="188"/>
      <c r="BH35" s="188"/>
      <c r="BI35" s="188"/>
      <c r="BJ35" s="231"/>
    </row>
    <row r="36" spans="1:79" s="139" customFormat="1" ht="24" customHeight="1" thickBot="1">
      <c r="A36" s="231"/>
      <c r="B36" s="231"/>
      <c r="C36" s="231"/>
      <c r="D36" s="573"/>
      <c r="E36" s="703"/>
      <c r="F36" s="574"/>
      <c r="G36" s="564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6"/>
      <c r="U36" s="511"/>
      <c r="V36" s="512"/>
      <c r="W36" s="511"/>
      <c r="X36" s="512"/>
      <c r="Y36" s="711"/>
      <c r="Z36" s="712"/>
      <c r="AA36" s="711"/>
      <c r="AB36" s="712"/>
      <c r="AC36" s="523"/>
      <c r="AD36" s="524"/>
      <c r="AE36" s="731"/>
      <c r="AF36" s="512"/>
      <c r="AG36" s="573"/>
      <c r="AH36" s="574"/>
      <c r="AI36" s="511" t="s">
        <v>70</v>
      </c>
      <c r="AJ36" s="512"/>
      <c r="AK36" s="511" t="s">
        <v>71</v>
      </c>
      <c r="AL36" s="512"/>
      <c r="AM36" s="711" t="s">
        <v>94</v>
      </c>
      <c r="AN36" s="512"/>
      <c r="AO36" s="580"/>
      <c r="AP36" s="581"/>
      <c r="AQ36" s="550" t="s">
        <v>72</v>
      </c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2"/>
      <c r="BC36" s="325"/>
      <c r="BD36" s="325"/>
      <c r="BE36" s="325"/>
      <c r="BF36" s="325"/>
      <c r="BG36" s="188"/>
      <c r="BH36" s="188"/>
      <c r="BI36" s="188"/>
      <c r="BJ36" s="231"/>
    </row>
    <row r="37" spans="1:79" s="139" customFormat="1" ht="24" customHeight="1" thickBot="1">
      <c r="A37" s="231"/>
      <c r="B37" s="231"/>
      <c r="C37" s="231"/>
      <c r="D37" s="573"/>
      <c r="E37" s="703"/>
      <c r="F37" s="574"/>
      <c r="G37" s="564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6"/>
      <c r="U37" s="511"/>
      <c r="V37" s="512"/>
      <c r="W37" s="511"/>
      <c r="X37" s="512"/>
      <c r="Y37" s="711"/>
      <c r="Z37" s="712"/>
      <c r="AA37" s="711"/>
      <c r="AB37" s="712"/>
      <c r="AC37" s="523"/>
      <c r="AD37" s="524"/>
      <c r="AE37" s="731"/>
      <c r="AF37" s="512"/>
      <c r="AG37" s="573"/>
      <c r="AH37" s="574"/>
      <c r="AI37" s="511"/>
      <c r="AJ37" s="512"/>
      <c r="AK37" s="511"/>
      <c r="AL37" s="512"/>
      <c r="AM37" s="511"/>
      <c r="AN37" s="512"/>
      <c r="AO37" s="580"/>
      <c r="AP37" s="581"/>
      <c r="AQ37" s="592">
        <v>1</v>
      </c>
      <c r="AR37" s="593"/>
      <c r="AS37" s="595">
        <v>2</v>
      </c>
      <c r="AT37" s="593"/>
      <c r="AU37" s="592">
        <v>3</v>
      </c>
      <c r="AV37" s="593"/>
      <c r="AW37" s="595">
        <v>4</v>
      </c>
      <c r="AX37" s="593"/>
      <c r="AY37" s="592">
        <v>5</v>
      </c>
      <c r="AZ37" s="593"/>
      <c r="BA37" s="595">
        <v>6</v>
      </c>
      <c r="BB37" s="666"/>
      <c r="BC37" s="515"/>
      <c r="BD37" s="515"/>
      <c r="BE37" s="515"/>
      <c r="BF37" s="515"/>
      <c r="BI37" s="188"/>
      <c r="BJ37" s="231"/>
    </row>
    <row r="38" spans="1:79" s="139" customFormat="1" ht="24" customHeight="1" thickBot="1">
      <c r="A38" s="231"/>
      <c r="B38" s="231"/>
      <c r="C38" s="231"/>
      <c r="D38" s="573"/>
      <c r="E38" s="703"/>
      <c r="F38" s="574"/>
      <c r="G38" s="564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6"/>
      <c r="U38" s="511"/>
      <c r="V38" s="512"/>
      <c r="W38" s="511"/>
      <c r="X38" s="512"/>
      <c r="Y38" s="711"/>
      <c r="Z38" s="712"/>
      <c r="AA38" s="711"/>
      <c r="AB38" s="712"/>
      <c r="AC38" s="523"/>
      <c r="AD38" s="524"/>
      <c r="AE38" s="731"/>
      <c r="AF38" s="512"/>
      <c r="AG38" s="573"/>
      <c r="AH38" s="574"/>
      <c r="AI38" s="511"/>
      <c r="AJ38" s="512"/>
      <c r="AK38" s="511"/>
      <c r="AL38" s="512"/>
      <c r="AM38" s="511"/>
      <c r="AN38" s="512"/>
      <c r="AO38" s="580"/>
      <c r="AP38" s="581"/>
      <c r="AQ38" s="550" t="s">
        <v>73</v>
      </c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2"/>
      <c r="BC38" s="375"/>
      <c r="BD38" s="375"/>
      <c r="BE38" s="375"/>
      <c r="BF38" s="375"/>
      <c r="BI38" s="188"/>
      <c r="BJ38" s="231"/>
    </row>
    <row r="39" spans="1:79" s="139" customFormat="1" ht="38.549999999999997" customHeight="1" thickBot="1">
      <c r="A39" s="231"/>
      <c r="B39" s="231"/>
      <c r="C39" s="231"/>
      <c r="D39" s="575"/>
      <c r="E39" s="704"/>
      <c r="F39" s="576"/>
      <c r="G39" s="567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9"/>
      <c r="U39" s="513"/>
      <c r="V39" s="514"/>
      <c r="W39" s="513"/>
      <c r="X39" s="514"/>
      <c r="Y39" s="713"/>
      <c r="Z39" s="714"/>
      <c r="AA39" s="713"/>
      <c r="AB39" s="714"/>
      <c r="AC39" s="525"/>
      <c r="AD39" s="526"/>
      <c r="AE39" s="732"/>
      <c r="AF39" s="514"/>
      <c r="AG39" s="575"/>
      <c r="AH39" s="576"/>
      <c r="AI39" s="513"/>
      <c r="AJ39" s="514"/>
      <c r="AK39" s="513"/>
      <c r="AL39" s="514"/>
      <c r="AM39" s="513"/>
      <c r="AN39" s="514"/>
      <c r="AO39" s="582"/>
      <c r="AP39" s="583"/>
      <c r="AQ39" s="584">
        <v>18</v>
      </c>
      <c r="AR39" s="509"/>
      <c r="AS39" s="508">
        <v>18</v>
      </c>
      <c r="AT39" s="509"/>
      <c r="AU39" s="584">
        <v>18</v>
      </c>
      <c r="AV39" s="509"/>
      <c r="AW39" s="508">
        <v>18</v>
      </c>
      <c r="AX39" s="509"/>
      <c r="AY39" s="584">
        <v>18</v>
      </c>
      <c r="AZ39" s="509"/>
      <c r="BA39" s="508">
        <v>9</v>
      </c>
      <c r="BB39" s="510"/>
      <c r="BC39" s="508"/>
      <c r="BD39" s="508"/>
      <c r="BE39" s="508"/>
      <c r="BF39" s="508"/>
      <c r="BI39" s="188"/>
      <c r="BJ39" s="231"/>
    </row>
    <row r="40" spans="1:79" s="140" customFormat="1" ht="21" customHeight="1" thickBot="1">
      <c r="D40" s="708">
        <v>1</v>
      </c>
      <c r="E40" s="709"/>
      <c r="F40" s="710"/>
      <c r="G40" s="516">
        <v>2</v>
      </c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8"/>
      <c r="U40" s="519">
        <v>3</v>
      </c>
      <c r="V40" s="520"/>
      <c r="W40" s="519">
        <v>4</v>
      </c>
      <c r="X40" s="520"/>
      <c r="Y40" s="519">
        <v>5</v>
      </c>
      <c r="Z40" s="520"/>
      <c r="AA40" s="519">
        <v>6</v>
      </c>
      <c r="AB40" s="520"/>
      <c r="AC40" s="519">
        <v>7</v>
      </c>
      <c r="AD40" s="520"/>
      <c r="AE40" s="519">
        <v>8</v>
      </c>
      <c r="AF40" s="520"/>
      <c r="AG40" s="519">
        <v>9</v>
      </c>
      <c r="AH40" s="520"/>
      <c r="AI40" s="519">
        <v>10</v>
      </c>
      <c r="AJ40" s="520"/>
      <c r="AK40" s="519">
        <v>11</v>
      </c>
      <c r="AL40" s="520"/>
      <c r="AM40" s="519">
        <v>12</v>
      </c>
      <c r="AN40" s="520"/>
      <c r="AO40" s="519">
        <v>13</v>
      </c>
      <c r="AP40" s="520"/>
      <c r="AQ40" s="519">
        <v>11</v>
      </c>
      <c r="AR40" s="520"/>
      <c r="AS40" s="519">
        <v>12</v>
      </c>
      <c r="AT40" s="520"/>
      <c r="AU40" s="519">
        <v>13</v>
      </c>
      <c r="AV40" s="520"/>
      <c r="AW40" s="519">
        <v>14</v>
      </c>
      <c r="AX40" s="520"/>
      <c r="AY40" s="519">
        <v>15</v>
      </c>
      <c r="AZ40" s="520"/>
      <c r="BA40" s="519">
        <v>16</v>
      </c>
      <c r="BB40" s="520"/>
      <c r="BC40" s="667"/>
      <c r="BD40" s="667"/>
      <c r="BE40" s="667"/>
      <c r="BF40" s="667"/>
    </row>
    <row r="41" spans="1:79" s="141" customFormat="1" ht="25.5" customHeight="1" thickBot="1">
      <c r="D41" s="760" t="s">
        <v>101</v>
      </c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1"/>
      <c r="AL41" s="761"/>
      <c r="AM41" s="761"/>
      <c r="AN41" s="761"/>
      <c r="AO41" s="761"/>
      <c r="AP41" s="761"/>
      <c r="AQ41" s="761"/>
      <c r="AR41" s="761"/>
      <c r="AS41" s="761"/>
      <c r="AT41" s="761"/>
      <c r="AU41" s="761"/>
      <c r="AV41" s="761"/>
      <c r="AW41" s="761"/>
      <c r="AX41" s="761"/>
      <c r="AY41" s="761"/>
      <c r="AZ41" s="761"/>
      <c r="BA41" s="761"/>
      <c r="BB41" s="762"/>
      <c r="BC41" s="326"/>
      <c r="BD41" s="326"/>
      <c r="BE41" s="326"/>
      <c r="BF41" s="326"/>
      <c r="BH41" s="178"/>
      <c r="BI41" s="178"/>
      <c r="BJ41" s="178"/>
    </row>
    <row r="42" spans="1:79" s="75" customFormat="1" ht="23.25" customHeight="1" thickBot="1">
      <c r="B42" s="76"/>
      <c r="D42" s="458" t="s">
        <v>89</v>
      </c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60"/>
      <c r="BC42" s="327"/>
      <c r="BD42" s="327"/>
      <c r="BE42" s="327"/>
      <c r="BF42" s="327"/>
      <c r="BH42" s="77"/>
      <c r="BI42" s="81"/>
      <c r="BJ42" s="81"/>
    </row>
    <row r="43" spans="1:79" s="78" customFormat="1" ht="29.25" customHeight="1">
      <c r="C43" s="82"/>
      <c r="D43" s="740" t="s">
        <v>74</v>
      </c>
      <c r="E43" s="741"/>
      <c r="F43" s="742"/>
      <c r="G43" s="498" t="s">
        <v>241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500"/>
      <c r="U43" s="449"/>
      <c r="V43" s="501"/>
      <c r="W43" s="533">
        <v>2</v>
      </c>
      <c r="X43" s="534"/>
      <c r="Y43" s="449"/>
      <c r="Z43" s="501"/>
      <c r="AA43" s="533"/>
      <c r="AB43" s="534"/>
      <c r="AC43" s="533">
        <v>2</v>
      </c>
      <c r="AD43" s="628"/>
      <c r="AE43" s="533">
        <f>AC43*30</f>
        <v>60</v>
      </c>
      <c r="AF43" s="534"/>
      <c r="AG43" s="447"/>
      <c r="AH43" s="448"/>
      <c r="AI43" s="533"/>
      <c r="AJ43" s="501"/>
      <c r="AK43" s="533"/>
      <c r="AL43" s="534"/>
      <c r="AM43" s="533"/>
      <c r="AN43" s="534"/>
      <c r="AO43" s="533"/>
      <c r="AP43" s="534"/>
      <c r="AQ43" s="594"/>
      <c r="AR43" s="449"/>
      <c r="AS43" s="594"/>
      <c r="AT43" s="449"/>
      <c r="AU43" s="447"/>
      <c r="AV43" s="449"/>
      <c r="AW43" s="594"/>
      <c r="AX43" s="449"/>
      <c r="AY43" s="447"/>
      <c r="AZ43" s="449"/>
      <c r="BA43" s="594"/>
      <c r="BB43" s="448"/>
      <c r="BC43" s="394"/>
      <c r="BD43" s="394"/>
      <c r="BE43" s="394"/>
      <c r="BF43" s="394"/>
      <c r="BH43" s="83"/>
      <c r="BI43" s="84"/>
      <c r="BJ43" s="84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</row>
    <row r="44" spans="1:79" s="78" customFormat="1" ht="22.8">
      <c r="C44" s="85"/>
      <c r="D44" s="395" t="s">
        <v>75</v>
      </c>
      <c r="E44" s="396"/>
      <c r="F44" s="397"/>
      <c r="G44" s="413" t="s">
        <v>332</v>
      </c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5"/>
      <c r="U44" s="391"/>
      <c r="V44" s="412"/>
      <c r="W44" s="410">
        <v>1</v>
      </c>
      <c r="X44" s="411"/>
      <c r="Y44" s="391"/>
      <c r="Z44" s="412"/>
      <c r="AA44" s="410">
        <v>1</v>
      </c>
      <c r="AB44" s="411"/>
      <c r="AC44" s="410">
        <v>2</v>
      </c>
      <c r="AD44" s="416"/>
      <c r="AE44" s="410">
        <f>AC44*30</f>
        <v>60</v>
      </c>
      <c r="AF44" s="411"/>
      <c r="AG44" s="390">
        <f>+SUM(AI44:AN44)</f>
        <v>36</v>
      </c>
      <c r="AH44" s="393"/>
      <c r="AI44" s="410">
        <v>18</v>
      </c>
      <c r="AJ44" s="412"/>
      <c r="AK44" s="410">
        <v>18</v>
      </c>
      <c r="AL44" s="411"/>
      <c r="AM44" s="410"/>
      <c r="AN44" s="411"/>
      <c r="AO44" s="410">
        <f>AE44-AG44</f>
        <v>24</v>
      </c>
      <c r="AP44" s="411"/>
      <c r="AQ44" s="392">
        <v>2</v>
      </c>
      <c r="AR44" s="391"/>
      <c r="AS44" s="412"/>
      <c r="AT44" s="393"/>
      <c r="AU44" s="392"/>
      <c r="AV44" s="391"/>
      <c r="AW44" s="412"/>
      <c r="AX44" s="392"/>
      <c r="AY44" s="390"/>
      <c r="AZ44" s="391"/>
      <c r="BA44" s="412"/>
      <c r="BB44" s="393"/>
      <c r="BC44" s="394"/>
      <c r="BD44" s="394"/>
      <c r="BE44" s="394"/>
      <c r="BF44" s="394"/>
      <c r="BH44" s="79"/>
      <c r="BI44" s="79"/>
      <c r="BJ44" s="79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</row>
    <row r="45" spans="1:79" s="78" customFormat="1" ht="28.05" customHeight="1">
      <c r="C45" s="85"/>
      <c r="D45" s="395" t="s">
        <v>76</v>
      </c>
      <c r="E45" s="396"/>
      <c r="F45" s="397"/>
      <c r="G45" s="413" t="s">
        <v>326</v>
      </c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5"/>
      <c r="U45" s="390"/>
      <c r="V45" s="393"/>
      <c r="W45" s="390">
        <v>5</v>
      </c>
      <c r="X45" s="393"/>
      <c r="Y45" s="390"/>
      <c r="Z45" s="393"/>
      <c r="AA45" s="390">
        <v>5</v>
      </c>
      <c r="AB45" s="393"/>
      <c r="AC45" s="390">
        <v>2</v>
      </c>
      <c r="AD45" s="393"/>
      <c r="AE45" s="390">
        <v>60</v>
      </c>
      <c r="AF45" s="393"/>
      <c r="AG45" s="390">
        <v>36</v>
      </c>
      <c r="AH45" s="393"/>
      <c r="AI45" s="390">
        <v>18</v>
      </c>
      <c r="AJ45" s="393"/>
      <c r="AK45" s="390">
        <v>18</v>
      </c>
      <c r="AL45" s="393"/>
      <c r="AM45" s="390"/>
      <c r="AN45" s="393"/>
      <c r="AO45" s="390">
        <v>24</v>
      </c>
      <c r="AP45" s="393"/>
      <c r="AQ45" s="390"/>
      <c r="AR45" s="391"/>
      <c r="AS45" s="412"/>
      <c r="AT45" s="392"/>
      <c r="AU45" s="421"/>
      <c r="AV45" s="420"/>
      <c r="AW45" s="412"/>
      <c r="AX45" s="393"/>
      <c r="AY45" s="390">
        <v>2</v>
      </c>
      <c r="AZ45" s="391"/>
      <c r="BA45" s="380"/>
      <c r="BB45" s="381"/>
      <c r="BC45" s="382"/>
      <c r="BD45" s="382"/>
      <c r="BE45" s="382"/>
      <c r="BF45" s="382"/>
      <c r="BH45" s="79"/>
      <c r="BI45" s="79"/>
      <c r="BJ45" s="79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</row>
    <row r="46" spans="1:79" s="78" customFormat="1" ht="28.05" customHeight="1">
      <c r="C46" s="85"/>
      <c r="D46" s="395" t="s">
        <v>77</v>
      </c>
      <c r="E46" s="396"/>
      <c r="F46" s="397"/>
      <c r="G46" s="413" t="s">
        <v>327</v>
      </c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5"/>
      <c r="U46" s="380"/>
      <c r="V46" s="380"/>
      <c r="W46" s="390"/>
      <c r="X46" s="393"/>
      <c r="Y46" s="380"/>
      <c r="Z46" s="380"/>
      <c r="AA46" s="527"/>
      <c r="AB46" s="528"/>
      <c r="AC46" s="390">
        <v>2</v>
      </c>
      <c r="AD46" s="393"/>
      <c r="AE46" s="390">
        <v>60</v>
      </c>
      <c r="AF46" s="393"/>
      <c r="AG46" s="390"/>
      <c r="AH46" s="393"/>
      <c r="AI46" s="390"/>
      <c r="AJ46" s="393"/>
      <c r="AK46" s="390"/>
      <c r="AL46" s="393"/>
      <c r="AM46" s="378"/>
      <c r="AN46" s="381"/>
      <c r="AO46" s="390"/>
      <c r="AP46" s="393"/>
      <c r="AQ46" s="380"/>
      <c r="AR46" s="379"/>
      <c r="AS46" s="380"/>
      <c r="AT46" s="380"/>
      <c r="AU46" s="421"/>
      <c r="AV46" s="420"/>
      <c r="AW46" s="380"/>
      <c r="AX46" s="380"/>
      <c r="AY46" s="378"/>
      <c r="AZ46" s="379"/>
      <c r="BA46" s="380"/>
      <c r="BB46" s="381"/>
      <c r="BC46" s="382"/>
      <c r="BD46" s="382"/>
      <c r="BE46" s="382"/>
      <c r="BF46" s="382"/>
      <c r="BH46" s="79"/>
      <c r="BI46" s="79"/>
      <c r="BJ46" s="79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</row>
    <row r="47" spans="1:79" s="78" customFormat="1" ht="28.05" customHeight="1">
      <c r="C47" s="85"/>
      <c r="D47" s="395" t="s">
        <v>99</v>
      </c>
      <c r="E47" s="396"/>
      <c r="F47" s="397"/>
      <c r="G47" s="413" t="s">
        <v>357</v>
      </c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5"/>
      <c r="U47" s="380"/>
      <c r="V47" s="380"/>
      <c r="W47" s="390"/>
      <c r="X47" s="393"/>
      <c r="Y47" s="380"/>
      <c r="Z47" s="380"/>
      <c r="AA47" s="527"/>
      <c r="AB47" s="528"/>
      <c r="AC47" s="390">
        <v>2</v>
      </c>
      <c r="AD47" s="393"/>
      <c r="AE47" s="390">
        <v>60</v>
      </c>
      <c r="AF47" s="393"/>
      <c r="AG47" s="390"/>
      <c r="AH47" s="393"/>
      <c r="AI47" s="390"/>
      <c r="AJ47" s="393"/>
      <c r="AK47" s="390"/>
      <c r="AL47" s="393"/>
      <c r="AM47" s="378"/>
      <c r="AN47" s="381"/>
      <c r="AO47" s="390"/>
      <c r="AP47" s="393"/>
      <c r="AQ47" s="380"/>
      <c r="AR47" s="379"/>
      <c r="AS47" s="380"/>
      <c r="AT47" s="380"/>
      <c r="AU47" s="421"/>
      <c r="AV47" s="420"/>
      <c r="AW47" s="380"/>
      <c r="AX47" s="380"/>
      <c r="AY47" s="378"/>
      <c r="AZ47" s="379"/>
      <c r="BA47" s="380"/>
      <c r="BB47" s="381"/>
      <c r="BC47" s="382"/>
      <c r="BD47" s="382"/>
      <c r="BE47" s="382"/>
      <c r="BF47" s="382"/>
      <c r="BH47" s="79"/>
      <c r="BI47" s="79"/>
      <c r="BJ47" s="79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</row>
    <row r="48" spans="1:79" s="78" customFormat="1" ht="30" customHeight="1">
      <c r="D48" s="395" t="s">
        <v>100</v>
      </c>
      <c r="E48" s="396"/>
      <c r="F48" s="397"/>
      <c r="G48" s="413" t="s">
        <v>247</v>
      </c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5"/>
      <c r="U48" s="629"/>
      <c r="V48" s="412"/>
      <c r="W48" s="390"/>
      <c r="X48" s="393"/>
      <c r="Y48" s="391"/>
      <c r="Z48" s="412"/>
      <c r="AA48" s="410"/>
      <c r="AB48" s="411"/>
      <c r="AC48" s="392">
        <v>4</v>
      </c>
      <c r="AD48" s="392"/>
      <c r="AE48" s="410">
        <v>120</v>
      </c>
      <c r="AF48" s="411"/>
      <c r="AG48" s="390"/>
      <c r="AH48" s="393"/>
      <c r="AI48" s="390"/>
      <c r="AJ48" s="392"/>
      <c r="AK48" s="390"/>
      <c r="AL48" s="393"/>
      <c r="AM48" s="390"/>
      <c r="AN48" s="393"/>
      <c r="AO48" s="390"/>
      <c r="AP48" s="393"/>
      <c r="AQ48" s="391"/>
      <c r="AR48" s="416"/>
      <c r="AS48" s="416"/>
      <c r="AT48" s="412"/>
      <c r="AU48" s="410"/>
      <c r="AV48" s="416"/>
      <c r="AW48" s="416"/>
      <c r="AX48" s="411"/>
      <c r="AY48" s="391"/>
      <c r="AZ48" s="416"/>
      <c r="BA48" s="416"/>
      <c r="BB48" s="411"/>
      <c r="BC48" s="394"/>
      <c r="BD48" s="394"/>
      <c r="BE48" s="394"/>
      <c r="BF48" s="394"/>
      <c r="BH48" s="79"/>
      <c r="BI48" s="79"/>
      <c r="BJ48" s="79"/>
    </row>
    <row r="49" spans="3:62" s="78" customFormat="1" ht="30" customHeight="1">
      <c r="D49" s="395" t="s">
        <v>151</v>
      </c>
      <c r="E49" s="396"/>
      <c r="F49" s="397"/>
      <c r="G49" s="413" t="s">
        <v>248</v>
      </c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5"/>
      <c r="U49" s="388"/>
      <c r="V49" s="380"/>
      <c r="W49" s="378"/>
      <c r="X49" s="381"/>
      <c r="Y49" s="380"/>
      <c r="Z49" s="380"/>
      <c r="AA49" s="378"/>
      <c r="AB49" s="381"/>
      <c r="AC49" s="390">
        <v>4</v>
      </c>
      <c r="AD49" s="393"/>
      <c r="AE49" s="390">
        <v>120</v>
      </c>
      <c r="AF49" s="393"/>
      <c r="AG49" s="378"/>
      <c r="AH49" s="381"/>
      <c r="AI49" s="378"/>
      <c r="AJ49" s="380"/>
      <c r="AK49" s="378"/>
      <c r="AL49" s="381"/>
      <c r="AM49" s="378"/>
      <c r="AN49" s="381"/>
      <c r="AO49" s="378"/>
      <c r="AP49" s="381"/>
      <c r="AQ49" s="380"/>
      <c r="AR49" s="379"/>
      <c r="AS49" s="383"/>
      <c r="AT49" s="380"/>
      <c r="AU49" s="378"/>
      <c r="AV49" s="379"/>
      <c r="AW49" s="383"/>
      <c r="AX49" s="381"/>
      <c r="AY49" s="380"/>
      <c r="AZ49" s="379"/>
      <c r="BA49" s="383"/>
      <c r="BB49" s="381"/>
      <c r="BC49" s="382"/>
      <c r="BD49" s="382"/>
      <c r="BE49" s="382"/>
      <c r="BF49" s="382"/>
      <c r="BH49" s="79"/>
      <c r="BI49" s="79"/>
      <c r="BJ49" s="79"/>
    </row>
    <row r="50" spans="3:62" s="78" customFormat="1" ht="25.5" customHeight="1">
      <c r="C50" s="80"/>
      <c r="D50" s="395" t="s">
        <v>152</v>
      </c>
      <c r="E50" s="396"/>
      <c r="F50" s="397"/>
      <c r="G50" s="413" t="s">
        <v>242</v>
      </c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5"/>
      <c r="U50" s="390"/>
      <c r="V50" s="393"/>
      <c r="W50" s="390"/>
      <c r="X50" s="393"/>
      <c r="Y50" s="390"/>
      <c r="Z50" s="393"/>
      <c r="AA50" s="390"/>
      <c r="AB50" s="393"/>
      <c r="AC50" s="390">
        <v>2.5</v>
      </c>
      <c r="AD50" s="393"/>
      <c r="AE50" s="390">
        <f t="shared" ref="AE50:AE54" si="1">AC50*30</f>
        <v>75</v>
      </c>
      <c r="AF50" s="393"/>
      <c r="AG50" s="390"/>
      <c r="AH50" s="393"/>
      <c r="AI50" s="390"/>
      <c r="AJ50" s="393"/>
      <c r="AK50" s="390"/>
      <c r="AL50" s="393"/>
      <c r="AM50" s="390"/>
      <c r="AN50" s="393"/>
      <c r="AO50" s="390"/>
      <c r="AP50" s="393"/>
      <c r="AQ50" s="390"/>
      <c r="AR50" s="391"/>
      <c r="AS50" s="412"/>
      <c r="AT50" s="393"/>
      <c r="AU50" s="390"/>
      <c r="AV50" s="391"/>
      <c r="AW50" s="412"/>
      <c r="AX50" s="393"/>
      <c r="AY50" s="390"/>
      <c r="AZ50" s="391"/>
      <c r="BA50" s="412"/>
      <c r="BB50" s="393"/>
      <c r="BC50" s="468"/>
      <c r="BD50" s="394"/>
      <c r="BE50" s="394"/>
      <c r="BF50" s="394"/>
      <c r="BH50" s="79"/>
      <c r="BI50" s="79"/>
      <c r="BJ50" s="79"/>
    </row>
    <row r="51" spans="3:62" s="78" customFormat="1" ht="24" customHeight="1">
      <c r="D51" s="395" t="s">
        <v>153</v>
      </c>
      <c r="E51" s="396"/>
      <c r="F51" s="397"/>
      <c r="G51" s="413" t="s">
        <v>369</v>
      </c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5"/>
      <c r="U51" s="391"/>
      <c r="V51" s="412"/>
      <c r="W51" s="390"/>
      <c r="X51" s="393"/>
      <c r="Y51" s="392"/>
      <c r="Z51" s="392"/>
      <c r="AA51" s="410"/>
      <c r="AB51" s="411"/>
      <c r="AC51" s="410">
        <v>3</v>
      </c>
      <c r="AD51" s="412"/>
      <c r="AE51" s="410">
        <f t="shared" si="1"/>
        <v>90</v>
      </c>
      <c r="AF51" s="411"/>
      <c r="AG51" s="390"/>
      <c r="AH51" s="393"/>
      <c r="AI51" s="410"/>
      <c r="AJ51" s="412"/>
      <c r="AK51" s="410"/>
      <c r="AL51" s="411"/>
      <c r="AM51" s="410"/>
      <c r="AN51" s="411"/>
      <c r="AO51" s="410"/>
      <c r="AP51" s="411"/>
      <c r="AQ51" s="392"/>
      <c r="AR51" s="391"/>
      <c r="AS51" s="412"/>
      <c r="AT51" s="393"/>
      <c r="AU51" s="390"/>
      <c r="AV51" s="391"/>
      <c r="AW51" s="412"/>
      <c r="AX51" s="392"/>
      <c r="AY51" s="390"/>
      <c r="AZ51" s="392"/>
      <c r="BA51" s="412"/>
      <c r="BB51" s="393"/>
      <c r="BC51" s="394"/>
      <c r="BD51" s="394"/>
      <c r="BE51" s="394"/>
      <c r="BF51" s="394"/>
      <c r="BH51" s="79"/>
      <c r="BI51" s="79"/>
      <c r="BJ51" s="79"/>
    </row>
    <row r="52" spans="3:62" s="78" customFormat="1" ht="24" customHeight="1">
      <c r="D52" s="395" t="s">
        <v>153</v>
      </c>
      <c r="E52" s="396"/>
      <c r="F52" s="397"/>
      <c r="G52" s="413" t="s">
        <v>370</v>
      </c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5"/>
      <c r="U52" s="380"/>
      <c r="V52" s="380"/>
      <c r="W52" s="390">
        <v>4</v>
      </c>
      <c r="X52" s="393"/>
      <c r="Y52" s="380"/>
      <c r="Z52" s="380"/>
      <c r="AA52" s="390">
        <v>3</v>
      </c>
      <c r="AB52" s="393"/>
      <c r="AC52" s="390">
        <v>3</v>
      </c>
      <c r="AD52" s="393"/>
      <c r="AE52" s="390">
        <f t="shared" si="1"/>
        <v>90</v>
      </c>
      <c r="AF52" s="393"/>
      <c r="AG52" s="390">
        <v>72</v>
      </c>
      <c r="AH52" s="393"/>
      <c r="AI52" s="378"/>
      <c r="AJ52" s="380"/>
      <c r="AK52" s="390">
        <v>72</v>
      </c>
      <c r="AL52" s="393"/>
      <c r="AM52" s="378"/>
      <c r="AN52" s="381"/>
      <c r="AO52" s="390">
        <f>AE52-AG52</f>
        <v>18</v>
      </c>
      <c r="AP52" s="393"/>
      <c r="AQ52" s="380"/>
      <c r="AR52" s="379"/>
      <c r="AS52" s="383"/>
      <c r="AT52" s="381"/>
      <c r="AU52" s="390">
        <v>2</v>
      </c>
      <c r="AV52" s="391"/>
      <c r="AW52" s="412">
        <v>2</v>
      </c>
      <c r="AX52" s="393"/>
      <c r="AY52" s="378"/>
      <c r="AZ52" s="380"/>
      <c r="BA52" s="387"/>
      <c r="BB52" s="386"/>
      <c r="BC52" s="382"/>
      <c r="BD52" s="382"/>
      <c r="BE52" s="382"/>
      <c r="BF52" s="382"/>
      <c r="BH52" s="79"/>
      <c r="BI52" s="79"/>
      <c r="BJ52" s="79"/>
    </row>
    <row r="53" spans="3:62" s="78" customFormat="1" ht="39" customHeight="1">
      <c r="D53" s="395" t="s">
        <v>154</v>
      </c>
      <c r="E53" s="396"/>
      <c r="F53" s="397"/>
      <c r="G53" s="413" t="s">
        <v>378</v>
      </c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5"/>
      <c r="U53" s="390"/>
      <c r="V53" s="393"/>
      <c r="W53" s="390"/>
      <c r="X53" s="393"/>
      <c r="Y53" s="390"/>
      <c r="Z53" s="393"/>
      <c r="AA53" s="390"/>
      <c r="AB53" s="393"/>
      <c r="AC53" s="390">
        <v>6</v>
      </c>
      <c r="AD53" s="393"/>
      <c r="AE53" s="390">
        <f>AC53*30</f>
        <v>180</v>
      </c>
      <c r="AF53" s="393"/>
      <c r="AG53" s="390"/>
      <c r="AH53" s="393"/>
      <c r="AI53" s="390"/>
      <c r="AJ53" s="393"/>
      <c r="AK53" s="390"/>
      <c r="AL53" s="393"/>
      <c r="AM53" s="390"/>
      <c r="AN53" s="393"/>
      <c r="AO53" s="390"/>
      <c r="AP53" s="393"/>
      <c r="AQ53" s="390"/>
      <c r="AR53" s="391"/>
      <c r="AS53" s="412"/>
      <c r="AT53" s="393"/>
      <c r="AU53" s="390"/>
      <c r="AV53" s="391"/>
      <c r="AW53" s="412"/>
      <c r="AX53" s="393"/>
      <c r="AY53" s="390"/>
      <c r="AZ53" s="392"/>
      <c r="BA53" s="412"/>
      <c r="BB53" s="393"/>
      <c r="BC53" s="382"/>
      <c r="BD53" s="382"/>
      <c r="BE53" s="382"/>
      <c r="BF53" s="382"/>
      <c r="BH53" s="79"/>
      <c r="BI53" s="79"/>
      <c r="BJ53" s="79"/>
    </row>
    <row r="54" spans="3:62" s="78" customFormat="1" ht="25.5" customHeight="1">
      <c r="C54" s="80"/>
      <c r="D54" s="395" t="s">
        <v>328</v>
      </c>
      <c r="E54" s="396"/>
      <c r="F54" s="397"/>
      <c r="G54" s="413" t="s">
        <v>124</v>
      </c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5"/>
      <c r="U54" s="391">
        <v>1.2</v>
      </c>
      <c r="V54" s="412"/>
      <c r="W54" s="390"/>
      <c r="X54" s="393"/>
      <c r="Y54" s="410">
        <v>1.2</v>
      </c>
      <c r="Z54" s="411"/>
      <c r="AA54" s="410">
        <v>1.2</v>
      </c>
      <c r="AB54" s="411"/>
      <c r="AC54" s="410">
        <v>13.5</v>
      </c>
      <c r="AD54" s="416"/>
      <c r="AE54" s="410">
        <f t="shared" si="1"/>
        <v>405</v>
      </c>
      <c r="AF54" s="411"/>
      <c r="AG54" s="390">
        <f>+SUM(AI54:AN54)</f>
        <v>180</v>
      </c>
      <c r="AH54" s="393"/>
      <c r="AI54" s="410">
        <v>72</v>
      </c>
      <c r="AJ54" s="412"/>
      <c r="AK54" s="410">
        <v>108</v>
      </c>
      <c r="AL54" s="411"/>
      <c r="AM54" s="410"/>
      <c r="AN54" s="411"/>
      <c r="AO54" s="410">
        <f>AE54-AG54</f>
        <v>225</v>
      </c>
      <c r="AP54" s="411"/>
      <c r="AQ54" s="392">
        <v>5</v>
      </c>
      <c r="AR54" s="391"/>
      <c r="AS54" s="392">
        <v>5</v>
      </c>
      <c r="AT54" s="391"/>
      <c r="AU54" s="390"/>
      <c r="AV54" s="391"/>
      <c r="AW54" s="392"/>
      <c r="AX54" s="391"/>
      <c r="AY54" s="390"/>
      <c r="AZ54" s="391"/>
      <c r="BA54" s="392"/>
      <c r="BB54" s="393"/>
      <c r="BC54" s="394"/>
      <c r="BD54" s="394"/>
      <c r="BE54" s="394"/>
      <c r="BF54" s="394"/>
      <c r="BH54" s="79"/>
      <c r="BI54" s="79"/>
      <c r="BJ54" s="79"/>
    </row>
    <row r="55" spans="3:62" s="78" customFormat="1" ht="22.8">
      <c r="C55" s="80"/>
      <c r="D55" s="395" t="s">
        <v>329</v>
      </c>
      <c r="E55" s="396"/>
      <c r="F55" s="397"/>
      <c r="G55" s="413" t="s">
        <v>125</v>
      </c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5"/>
      <c r="U55" s="391">
        <v>1.2</v>
      </c>
      <c r="V55" s="412"/>
      <c r="W55" s="390"/>
      <c r="X55" s="393"/>
      <c r="Y55" s="391">
        <v>1.2</v>
      </c>
      <c r="Z55" s="412"/>
      <c r="AA55" s="410">
        <v>1.2</v>
      </c>
      <c r="AB55" s="411"/>
      <c r="AC55" s="410">
        <v>13</v>
      </c>
      <c r="AD55" s="416"/>
      <c r="AE55" s="410">
        <f t="shared" ref="AE55:AE57" si="2">AC55*30</f>
        <v>390</v>
      </c>
      <c r="AF55" s="411"/>
      <c r="AG55" s="390">
        <f t="shared" ref="AG55:AG56" si="3">+SUM(AI55:AN55)</f>
        <v>198</v>
      </c>
      <c r="AH55" s="393"/>
      <c r="AI55" s="410">
        <v>108</v>
      </c>
      <c r="AJ55" s="412"/>
      <c r="AK55" s="410">
        <v>18</v>
      </c>
      <c r="AL55" s="411"/>
      <c r="AM55" s="410">
        <v>72</v>
      </c>
      <c r="AN55" s="411"/>
      <c r="AO55" s="410">
        <v>192</v>
      </c>
      <c r="AP55" s="411"/>
      <c r="AQ55" s="392">
        <v>5</v>
      </c>
      <c r="AR55" s="391"/>
      <c r="AS55" s="392">
        <v>6</v>
      </c>
      <c r="AT55" s="391"/>
      <c r="AU55" s="390"/>
      <c r="AV55" s="391"/>
      <c r="AW55" s="392"/>
      <c r="AX55" s="391"/>
      <c r="AY55" s="390"/>
      <c r="AZ55" s="391"/>
      <c r="BA55" s="392"/>
      <c r="BB55" s="393"/>
      <c r="BC55" s="394"/>
      <c r="BD55" s="394"/>
      <c r="BE55" s="394"/>
      <c r="BF55" s="394"/>
      <c r="BH55" s="79"/>
      <c r="BI55" s="79"/>
      <c r="BJ55" s="79"/>
    </row>
    <row r="56" spans="3:62" s="78" customFormat="1" ht="22.8">
      <c r="C56" s="80"/>
      <c r="D56" s="395" t="s">
        <v>330</v>
      </c>
      <c r="E56" s="396"/>
      <c r="F56" s="397"/>
      <c r="G56" s="413" t="s">
        <v>136</v>
      </c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5"/>
      <c r="U56" s="391">
        <v>1.2</v>
      </c>
      <c r="V56" s="412"/>
      <c r="W56" s="390"/>
      <c r="X56" s="393"/>
      <c r="Y56" s="391">
        <v>1.2</v>
      </c>
      <c r="Z56" s="412"/>
      <c r="AA56" s="410">
        <v>1.2</v>
      </c>
      <c r="AB56" s="411"/>
      <c r="AC56" s="410">
        <v>14</v>
      </c>
      <c r="AD56" s="416"/>
      <c r="AE56" s="410">
        <f t="shared" si="2"/>
        <v>420</v>
      </c>
      <c r="AF56" s="411"/>
      <c r="AG56" s="390">
        <f t="shared" si="3"/>
        <v>216</v>
      </c>
      <c r="AH56" s="393"/>
      <c r="AI56" s="410">
        <v>108</v>
      </c>
      <c r="AJ56" s="412"/>
      <c r="AK56" s="410">
        <v>36</v>
      </c>
      <c r="AL56" s="411"/>
      <c r="AM56" s="410">
        <v>72</v>
      </c>
      <c r="AN56" s="411"/>
      <c r="AO56" s="410">
        <f t="shared" ref="AO56" si="4">AE56-AG56</f>
        <v>204</v>
      </c>
      <c r="AP56" s="411"/>
      <c r="AQ56" s="392">
        <v>6</v>
      </c>
      <c r="AR56" s="391"/>
      <c r="AS56" s="392">
        <v>6</v>
      </c>
      <c r="AT56" s="391"/>
      <c r="AU56" s="390"/>
      <c r="AV56" s="391"/>
      <c r="AW56" s="392"/>
      <c r="AX56" s="391"/>
      <c r="AY56" s="390"/>
      <c r="AZ56" s="391"/>
      <c r="BA56" s="392"/>
      <c r="BB56" s="393"/>
      <c r="BC56" s="394"/>
      <c r="BD56" s="394"/>
      <c r="BE56" s="394"/>
      <c r="BF56" s="394"/>
      <c r="BH56" s="79"/>
      <c r="BI56" s="79" t="s">
        <v>128</v>
      </c>
      <c r="BJ56" s="79"/>
    </row>
    <row r="57" spans="3:62" s="78" customFormat="1" ht="23.4" thickBot="1">
      <c r="C57" s="80"/>
      <c r="D57" s="395" t="s">
        <v>331</v>
      </c>
      <c r="E57" s="396"/>
      <c r="F57" s="397"/>
      <c r="G57" s="413" t="s">
        <v>340</v>
      </c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5"/>
      <c r="U57" s="391"/>
      <c r="V57" s="412"/>
      <c r="W57" s="390"/>
      <c r="X57" s="393"/>
      <c r="Y57" s="391"/>
      <c r="Z57" s="412"/>
      <c r="AA57" s="410"/>
      <c r="AB57" s="411"/>
      <c r="AC57" s="422">
        <v>5</v>
      </c>
      <c r="AD57" s="424"/>
      <c r="AE57" s="410">
        <f t="shared" si="2"/>
        <v>150</v>
      </c>
      <c r="AF57" s="411"/>
      <c r="AG57" s="390"/>
      <c r="AH57" s="393"/>
      <c r="AI57" s="410"/>
      <c r="AJ57" s="412"/>
      <c r="AK57" s="410"/>
      <c r="AL57" s="411"/>
      <c r="AM57" s="410"/>
      <c r="AN57" s="411"/>
      <c r="AO57" s="410"/>
      <c r="AP57" s="411"/>
      <c r="AQ57" s="392"/>
      <c r="AR57" s="391"/>
      <c r="AS57" s="392"/>
      <c r="AT57" s="391"/>
      <c r="AU57" s="390"/>
      <c r="AV57" s="391"/>
      <c r="AW57" s="392"/>
      <c r="AX57" s="391"/>
      <c r="AY57" s="390"/>
      <c r="AZ57" s="391"/>
      <c r="BA57" s="392"/>
      <c r="BB57" s="393"/>
      <c r="BC57" s="394"/>
      <c r="BD57" s="394"/>
      <c r="BE57" s="394"/>
      <c r="BF57" s="394"/>
      <c r="BH57" s="79"/>
      <c r="BI57" s="79"/>
      <c r="BJ57" s="79"/>
    </row>
    <row r="58" spans="3:62" s="209" customFormat="1" ht="25.2" thickBot="1">
      <c r="D58" s="654" t="s">
        <v>102</v>
      </c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450">
        <v>6</v>
      </c>
      <c r="V58" s="450"/>
      <c r="W58" s="450">
        <v>4</v>
      </c>
      <c r="X58" s="450"/>
      <c r="Y58" s="450">
        <v>6</v>
      </c>
      <c r="Z58" s="450"/>
      <c r="AA58" s="465">
        <v>9</v>
      </c>
      <c r="AB58" s="465"/>
      <c r="AC58" s="450">
        <f>SUM(AC43:AD57)</f>
        <v>78</v>
      </c>
      <c r="AD58" s="450"/>
      <c r="AE58" s="450">
        <f>SUM(AE43:AF57)</f>
        <v>2340</v>
      </c>
      <c r="AF58" s="450"/>
      <c r="AG58" s="450">
        <f>SUM(AG43:AH57)</f>
        <v>738</v>
      </c>
      <c r="AH58" s="450"/>
      <c r="AI58" s="450">
        <f>SUM(AI43:AJ57)</f>
        <v>324</v>
      </c>
      <c r="AJ58" s="450"/>
      <c r="AK58" s="450">
        <f>SUM(AK43:AL57)</f>
        <v>270</v>
      </c>
      <c r="AL58" s="450"/>
      <c r="AM58" s="450">
        <f>SUM(AM43:AN57)</f>
        <v>144</v>
      </c>
      <c r="AN58" s="450"/>
      <c r="AO58" s="450">
        <f>SUM(AO43:AP57)</f>
        <v>687</v>
      </c>
      <c r="AP58" s="450"/>
      <c r="AQ58" s="472">
        <f>SUM(AQ43:AR57)</f>
        <v>18</v>
      </c>
      <c r="AR58" s="473"/>
      <c r="AS58" s="473">
        <f>SUM(AS43:AT57)</f>
        <v>17</v>
      </c>
      <c r="AT58" s="630"/>
      <c r="AU58" s="472">
        <f>AU52</f>
        <v>2</v>
      </c>
      <c r="AV58" s="473"/>
      <c r="AW58" s="473">
        <f>AW52</f>
        <v>2</v>
      </c>
      <c r="AX58" s="630"/>
      <c r="AY58" s="472">
        <f>AY53+AY45</f>
        <v>2</v>
      </c>
      <c r="AZ58" s="473"/>
      <c r="BA58" s="473"/>
      <c r="BB58" s="630"/>
      <c r="BC58" s="471"/>
      <c r="BD58" s="471"/>
      <c r="BE58" s="471"/>
      <c r="BF58" s="471"/>
      <c r="BH58" s="237"/>
      <c r="BI58" s="211"/>
      <c r="BJ58" s="211"/>
    </row>
    <row r="59" spans="3:62" s="78" customFormat="1" ht="24" customHeight="1" thickBot="1">
      <c r="D59" s="458" t="s">
        <v>128</v>
      </c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60"/>
      <c r="BC59" s="327"/>
      <c r="BD59" s="327"/>
      <c r="BE59" s="327"/>
      <c r="BF59" s="327"/>
      <c r="BH59" s="179" t="s">
        <v>128</v>
      </c>
      <c r="BI59" s="79"/>
      <c r="BJ59" s="79"/>
    </row>
    <row r="60" spans="3:62" s="78" customFormat="1" ht="22.95" customHeight="1">
      <c r="C60" s="80"/>
      <c r="D60" s="740" t="s">
        <v>80</v>
      </c>
      <c r="E60" s="741"/>
      <c r="F60" s="742"/>
      <c r="G60" s="498" t="s">
        <v>243</v>
      </c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500"/>
      <c r="U60" s="449"/>
      <c r="V60" s="501"/>
      <c r="W60" s="447"/>
      <c r="X60" s="448"/>
      <c r="Y60" s="449"/>
      <c r="Z60" s="501"/>
      <c r="AA60" s="533"/>
      <c r="AB60" s="534"/>
      <c r="AC60" s="533">
        <v>3</v>
      </c>
      <c r="AD60" s="628"/>
      <c r="AE60" s="533">
        <f t="shared" ref="AE60" si="5">AC60*30</f>
        <v>90</v>
      </c>
      <c r="AF60" s="534"/>
      <c r="AG60" s="447"/>
      <c r="AH60" s="448"/>
      <c r="AI60" s="533"/>
      <c r="AJ60" s="501"/>
      <c r="AK60" s="533"/>
      <c r="AL60" s="534"/>
      <c r="AM60" s="533"/>
      <c r="AN60" s="534"/>
      <c r="AO60" s="533"/>
      <c r="AP60" s="534"/>
      <c r="AQ60" s="594"/>
      <c r="AR60" s="449"/>
      <c r="AS60" s="594"/>
      <c r="AT60" s="449"/>
      <c r="AU60" s="447"/>
      <c r="AV60" s="449"/>
      <c r="AW60" s="594"/>
      <c r="AX60" s="449"/>
      <c r="AY60" s="447"/>
      <c r="AZ60" s="449"/>
      <c r="BA60" s="594"/>
      <c r="BB60" s="448"/>
      <c r="BC60" s="394"/>
      <c r="BD60" s="394"/>
      <c r="BE60" s="394"/>
      <c r="BF60" s="394"/>
      <c r="BH60" s="79"/>
      <c r="BI60" s="79"/>
      <c r="BJ60" s="79"/>
    </row>
    <row r="61" spans="3:62" s="78" customFormat="1" ht="22.95" customHeight="1">
      <c r="C61" s="80"/>
      <c r="D61" s="395" t="s">
        <v>155</v>
      </c>
      <c r="E61" s="396"/>
      <c r="F61" s="397"/>
      <c r="G61" s="413" t="s">
        <v>244</v>
      </c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5"/>
      <c r="U61" s="391"/>
      <c r="V61" s="412"/>
      <c r="W61" s="390"/>
      <c r="X61" s="393"/>
      <c r="Y61" s="391"/>
      <c r="Z61" s="412"/>
      <c r="AA61" s="410"/>
      <c r="AB61" s="411"/>
      <c r="AC61" s="410">
        <v>3</v>
      </c>
      <c r="AD61" s="416"/>
      <c r="AE61" s="410">
        <f t="shared" ref="AE61:AE71" si="6">AC61*30</f>
        <v>90</v>
      </c>
      <c r="AF61" s="411"/>
      <c r="AG61" s="390"/>
      <c r="AH61" s="393"/>
      <c r="AI61" s="410"/>
      <c r="AJ61" s="412"/>
      <c r="AK61" s="410"/>
      <c r="AL61" s="411"/>
      <c r="AM61" s="410"/>
      <c r="AN61" s="411"/>
      <c r="AO61" s="410"/>
      <c r="AP61" s="411"/>
      <c r="AQ61" s="392"/>
      <c r="AR61" s="391"/>
      <c r="AS61" s="392"/>
      <c r="AT61" s="391"/>
      <c r="AU61" s="390"/>
      <c r="AV61" s="391"/>
      <c r="AW61" s="392"/>
      <c r="AX61" s="391"/>
      <c r="AY61" s="390"/>
      <c r="AZ61" s="391"/>
      <c r="BA61" s="392"/>
      <c r="BB61" s="393"/>
      <c r="BC61" s="394"/>
      <c r="BD61" s="394"/>
      <c r="BE61" s="394"/>
      <c r="BF61" s="394"/>
      <c r="BH61" s="79"/>
      <c r="BI61" s="79"/>
      <c r="BJ61" s="79"/>
    </row>
    <row r="62" spans="3:62" s="78" customFormat="1" ht="22.95" customHeight="1">
      <c r="C62" s="80"/>
      <c r="D62" s="395" t="s">
        <v>126</v>
      </c>
      <c r="E62" s="396"/>
      <c r="F62" s="397"/>
      <c r="G62" s="413" t="s">
        <v>146</v>
      </c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5"/>
      <c r="U62" s="391"/>
      <c r="V62" s="412"/>
      <c r="W62" s="390">
        <v>1</v>
      </c>
      <c r="X62" s="393"/>
      <c r="Y62" s="391">
        <v>1</v>
      </c>
      <c r="Z62" s="412"/>
      <c r="AA62" s="410">
        <v>1</v>
      </c>
      <c r="AB62" s="411"/>
      <c r="AC62" s="410">
        <v>4</v>
      </c>
      <c r="AD62" s="416"/>
      <c r="AE62" s="410">
        <f t="shared" si="6"/>
        <v>120</v>
      </c>
      <c r="AF62" s="411"/>
      <c r="AG62" s="390">
        <f t="shared" ref="AG62" si="7">+SUM(AI62:AN62)</f>
        <v>72</v>
      </c>
      <c r="AH62" s="393"/>
      <c r="AI62" s="410">
        <v>36</v>
      </c>
      <c r="AJ62" s="412"/>
      <c r="AK62" s="410">
        <v>36</v>
      </c>
      <c r="AL62" s="411"/>
      <c r="AM62" s="410"/>
      <c r="AN62" s="411"/>
      <c r="AO62" s="410">
        <f t="shared" ref="AO62:AO66" si="8">AE62-AG62</f>
        <v>48</v>
      </c>
      <c r="AP62" s="411"/>
      <c r="AQ62" s="392">
        <v>4</v>
      </c>
      <c r="AR62" s="391"/>
      <c r="AS62" s="392"/>
      <c r="AT62" s="391"/>
      <c r="AU62" s="390"/>
      <c r="AV62" s="391"/>
      <c r="AW62" s="392"/>
      <c r="AX62" s="391"/>
      <c r="AY62" s="390"/>
      <c r="AZ62" s="391"/>
      <c r="BA62" s="392"/>
      <c r="BB62" s="393"/>
      <c r="BC62" s="394"/>
      <c r="BD62" s="394"/>
      <c r="BE62" s="394"/>
      <c r="BF62" s="394"/>
      <c r="BH62" s="79"/>
      <c r="BI62" s="79"/>
      <c r="BJ62" s="79"/>
    </row>
    <row r="63" spans="3:62" s="78" customFormat="1" ht="23.25" customHeight="1">
      <c r="C63" s="80"/>
      <c r="D63" s="395" t="s">
        <v>156</v>
      </c>
      <c r="E63" s="396"/>
      <c r="F63" s="397"/>
      <c r="G63" s="485" t="s">
        <v>245</v>
      </c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7"/>
      <c r="U63" s="492"/>
      <c r="V63" s="493"/>
      <c r="W63" s="490"/>
      <c r="X63" s="491"/>
      <c r="Y63" s="492"/>
      <c r="Z63" s="493"/>
      <c r="AA63" s="488"/>
      <c r="AB63" s="489"/>
      <c r="AC63" s="488">
        <v>4</v>
      </c>
      <c r="AD63" s="494"/>
      <c r="AE63" s="488">
        <f t="shared" si="6"/>
        <v>120</v>
      </c>
      <c r="AF63" s="489"/>
      <c r="AG63" s="490"/>
      <c r="AH63" s="491"/>
      <c r="AI63" s="488"/>
      <c r="AJ63" s="493"/>
      <c r="AK63" s="481"/>
      <c r="AL63" s="482"/>
      <c r="AM63" s="481"/>
      <c r="AN63" s="482"/>
      <c r="AO63" s="481"/>
      <c r="AP63" s="482"/>
      <c r="AQ63" s="483"/>
      <c r="AR63" s="484"/>
      <c r="AS63" s="483"/>
      <c r="AT63" s="483"/>
      <c r="AU63" s="529"/>
      <c r="AV63" s="530"/>
      <c r="AW63" s="653"/>
      <c r="AX63" s="530"/>
      <c r="AY63" s="529"/>
      <c r="AZ63" s="530"/>
      <c r="BA63" s="531"/>
      <c r="BB63" s="532"/>
      <c r="BC63" s="394"/>
      <c r="BD63" s="394"/>
      <c r="BE63" s="394"/>
      <c r="BF63" s="394"/>
      <c r="BH63" s="79"/>
      <c r="BI63" s="79"/>
      <c r="BJ63" s="79"/>
    </row>
    <row r="64" spans="3:62" s="78" customFormat="1" ht="22.8">
      <c r="C64" s="80"/>
      <c r="D64" s="395" t="s">
        <v>156</v>
      </c>
      <c r="E64" s="396"/>
      <c r="F64" s="397"/>
      <c r="G64" s="485" t="s">
        <v>246</v>
      </c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7"/>
      <c r="U64" s="490">
        <v>5</v>
      </c>
      <c r="V64" s="491"/>
      <c r="W64" s="490"/>
      <c r="X64" s="491"/>
      <c r="Y64" s="490"/>
      <c r="Z64" s="491"/>
      <c r="AA64" s="490">
        <v>5</v>
      </c>
      <c r="AB64" s="491"/>
      <c r="AC64" s="490">
        <v>4.5</v>
      </c>
      <c r="AD64" s="491"/>
      <c r="AE64" s="490">
        <f>AC64*30</f>
        <v>135</v>
      </c>
      <c r="AF64" s="491"/>
      <c r="AG64" s="490">
        <v>54</v>
      </c>
      <c r="AH64" s="491"/>
      <c r="AI64" s="490">
        <v>36</v>
      </c>
      <c r="AJ64" s="491"/>
      <c r="AK64" s="735"/>
      <c r="AL64" s="736"/>
      <c r="AM64" s="490">
        <v>18</v>
      </c>
      <c r="AN64" s="491"/>
      <c r="AO64" s="490">
        <f>AE64-AG64</f>
        <v>81</v>
      </c>
      <c r="AP64" s="491"/>
      <c r="AQ64" s="495"/>
      <c r="AR64" s="484"/>
      <c r="AS64" s="738"/>
      <c r="AT64" s="739"/>
      <c r="AU64" s="495"/>
      <c r="AV64" s="484"/>
      <c r="AW64" s="738"/>
      <c r="AX64" s="739"/>
      <c r="AY64" s="495">
        <v>3</v>
      </c>
      <c r="AZ64" s="484"/>
      <c r="BA64" s="385"/>
      <c r="BB64" s="374"/>
      <c r="BC64" s="382"/>
      <c r="BD64" s="382"/>
      <c r="BE64" s="382"/>
      <c r="BF64" s="382"/>
      <c r="BH64" s="79"/>
      <c r="BI64" s="79"/>
      <c r="BJ64" s="79"/>
    </row>
    <row r="65" spans="3:79" s="78" customFormat="1" ht="26.25" customHeight="1">
      <c r="C65" s="80"/>
      <c r="D65" s="395" t="s">
        <v>157</v>
      </c>
      <c r="E65" s="396"/>
      <c r="F65" s="397"/>
      <c r="G65" s="475" t="s">
        <v>137</v>
      </c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7"/>
      <c r="U65" s="420"/>
      <c r="V65" s="421"/>
      <c r="W65" s="433">
        <v>5</v>
      </c>
      <c r="X65" s="434"/>
      <c r="Y65" s="420"/>
      <c r="Z65" s="421"/>
      <c r="AA65" s="422"/>
      <c r="AB65" s="423"/>
      <c r="AC65" s="422">
        <v>1.5</v>
      </c>
      <c r="AD65" s="424"/>
      <c r="AE65" s="422">
        <f t="shared" si="6"/>
        <v>45</v>
      </c>
      <c r="AF65" s="423"/>
      <c r="AG65" s="433"/>
      <c r="AH65" s="434"/>
      <c r="AI65" s="422"/>
      <c r="AJ65" s="421"/>
      <c r="AK65" s="410"/>
      <c r="AL65" s="411"/>
      <c r="AM65" s="410"/>
      <c r="AN65" s="411"/>
      <c r="AO65" s="410">
        <f t="shared" si="8"/>
        <v>45</v>
      </c>
      <c r="AP65" s="411"/>
      <c r="AQ65" s="392"/>
      <c r="AR65" s="391"/>
      <c r="AS65" s="392"/>
      <c r="AT65" s="392"/>
      <c r="AU65" s="390"/>
      <c r="AV65" s="391"/>
      <c r="AW65" s="412"/>
      <c r="AX65" s="393"/>
      <c r="AY65" s="390"/>
      <c r="AZ65" s="391"/>
      <c r="BA65" s="392"/>
      <c r="BB65" s="393"/>
      <c r="BC65" s="394"/>
      <c r="BD65" s="394"/>
      <c r="BE65" s="394"/>
      <c r="BF65" s="394"/>
      <c r="BH65" s="79"/>
      <c r="BI65" s="79"/>
      <c r="BJ65" s="79"/>
    </row>
    <row r="66" spans="3:79" s="78" customFormat="1" ht="22.8">
      <c r="C66" s="82"/>
      <c r="D66" s="395" t="s">
        <v>158</v>
      </c>
      <c r="E66" s="396"/>
      <c r="F66" s="397"/>
      <c r="G66" s="475" t="s">
        <v>138</v>
      </c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7"/>
      <c r="U66" s="420">
        <v>5</v>
      </c>
      <c r="V66" s="421"/>
      <c r="W66" s="422"/>
      <c r="X66" s="423"/>
      <c r="Y66" s="420"/>
      <c r="Z66" s="421"/>
      <c r="AA66" s="422">
        <v>5</v>
      </c>
      <c r="AB66" s="423"/>
      <c r="AC66" s="422">
        <v>5</v>
      </c>
      <c r="AD66" s="424"/>
      <c r="AE66" s="422">
        <f t="shared" si="6"/>
        <v>150</v>
      </c>
      <c r="AF66" s="423"/>
      <c r="AG66" s="433">
        <v>72</v>
      </c>
      <c r="AH66" s="434"/>
      <c r="AI66" s="422">
        <v>36</v>
      </c>
      <c r="AJ66" s="421"/>
      <c r="AK66" s="410"/>
      <c r="AL66" s="411"/>
      <c r="AM66" s="410">
        <v>36</v>
      </c>
      <c r="AN66" s="411"/>
      <c r="AO66" s="410">
        <f t="shared" si="8"/>
        <v>78</v>
      </c>
      <c r="AP66" s="411"/>
      <c r="AQ66" s="392"/>
      <c r="AR66" s="391"/>
      <c r="AS66" s="392"/>
      <c r="AT66" s="391"/>
      <c r="AU66" s="390"/>
      <c r="AV66" s="391"/>
      <c r="AW66" s="392"/>
      <c r="AX66" s="391"/>
      <c r="AY66" s="390">
        <v>4</v>
      </c>
      <c r="AZ66" s="391"/>
      <c r="BA66" s="392"/>
      <c r="BB66" s="393"/>
      <c r="BC66" s="394"/>
      <c r="BD66" s="394"/>
      <c r="BE66" s="394"/>
      <c r="BF66" s="394"/>
      <c r="BH66" s="83" t="s">
        <v>128</v>
      </c>
      <c r="BI66" s="84"/>
      <c r="BJ66" s="84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</row>
    <row r="67" spans="3:79" s="78" customFormat="1" ht="22.8">
      <c r="C67" s="82"/>
      <c r="D67" s="395" t="s">
        <v>159</v>
      </c>
      <c r="E67" s="396"/>
      <c r="F67" s="397"/>
      <c r="G67" s="475" t="s">
        <v>333</v>
      </c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7"/>
      <c r="U67" s="433"/>
      <c r="V67" s="434"/>
      <c r="W67" s="433">
        <v>5</v>
      </c>
      <c r="X67" s="434"/>
      <c r="Y67" s="433"/>
      <c r="Z67" s="434"/>
      <c r="AA67" s="433"/>
      <c r="AB67" s="434"/>
      <c r="AC67" s="433">
        <v>1</v>
      </c>
      <c r="AD67" s="434"/>
      <c r="AE67" s="433">
        <v>30</v>
      </c>
      <c r="AF67" s="434"/>
      <c r="AG67" s="433"/>
      <c r="AH67" s="434"/>
      <c r="AI67" s="433"/>
      <c r="AJ67" s="434"/>
      <c r="AK67" s="390"/>
      <c r="AL67" s="393"/>
      <c r="AM67" s="390"/>
      <c r="AN67" s="393"/>
      <c r="AO67" s="390">
        <v>30</v>
      </c>
      <c r="AP67" s="393"/>
      <c r="AQ67" s="380"/>
      <c r="AR67" s="379"/>
      <c r="AS67" s="380"/>
      <c r="AT67" s="379"/>
      <c r="AU67" s="378"/>
      <c r="AV67" s="379"/>
      <c r="AW67" s="380"/>
      <c r="AX67" s="379"/>
      <c r="AY67" s="378"/>
      <c r="AZ67" s="379"/>
      <c r="BA67" s="380"/>
      <c r="BB67" s="381"/>
      <c r="BC67" s="382"/>
      <c r="BD67" s="382"/>
      <c r="BE67" s="382"/>
      <c r="BF67" s="382"/>
      <c r="BH67" s="83"/>
      <c r="BI67" s="84"/>
      <c r="BJ67" s="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</row>
    <row r="68" spans="3:79" s="78" customFormat="1" ht="24.75" customHeight="1">
      <c r="C68" s="80"/>
      <c r="D68" s="395" t="s">
        <v>160</v>
      </c>
      <c r="E68" s="396"/>
      <c r="F68" s="397"/>
      <c r="G68" s="756" t="s">
        <v>249</v>
      </c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8"/>
      <c r="U68" s="759"/>
      <c r="V68" s="755"/>
      <c r="W68" s="753">
        <v>3</v>
      </c>
      <c r="X68" s="754"/>
      <c r="Y68" s="759"/>
      <c r="Z68" s="755"/>
      <c r="AA68" s="750"/>
      <c r="AB68" s="751"/>
      <c r="AC68" s="750">
        <v>4</v>
      </c>
      <c r="AD68" s="752"/>
      <c r="AE68" s="750">
        <v>120</v>
      </c>
      <c r="AF68" s="751"/>
      <c r="AG68" s="753"/>
      <c r="AH68" s="754"/>
      <c r="AI68" s="750"/>
      <c r="AJ68" s="755"/>
      <c r="AK68" s="496"/>
      <c r="AL68" s="464"/>
      <c r="AM68" s="496"/>
      <c r="AN68" s="464"/>
      <c r="AO68" s="496"/>
      <c r="AP68" s="464"/>
      <c r="AQ68" s="531"/>
      <c r="AR68" s="463"/>
      <c r="AS68" s="531"/>
      <c r="AT68" s="463"/>
      <c r="AU68" s="651"/>
      <c r="AV68" s="463"/>
      <c r="AW68" s="531"/>
      <c r="AX68" s="463"/>
      <c r="AY68" s="651"/>
      <c r="AZ68" s="463"/>
      <c r="BA68" s="531"/>
      <c r="BB68" s="532"/>
      <c r="BC68" s="394"/>
      <c r="BD68" s="394"/>
      <c r="BE68" s="394"/>
      <c r="BF68" s="394"/>
      <c r="BH68" s="79"/>
      <c r="BI68" s="79" t="s">
        <v>128</v>
      </c>
      <c r="BJ68" s="79"/>
    </row>
    <row r="69" spans="3:79" s="78" customFormat="1" ht="22.8">
      <c r="C69" s="80"/>
      <c r="D69" s="395" t="s">
        <v>354</v>
      </c>
      <c r="E69" s="396"/>
      <c r="F69" s="397"/>
      <c r="G69" s="475" t="s">
        <v>334</v>
      </c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7"/>
      <c r="U69" s="420">
        <v>3</v>
      </c>
      <c r="V69" s="421"/>
      <c r="W69" s="433"/>
      <c r="X69" s="434"/>
      <c r="Y69" s="420"/>
      <c r="Z69" s="421"/>
      <c r="AA69" s="422"/>
      <c r="AB69" s="423"/>
      <c r="AC69" s="422">
        <v>5</v>
      </c>
      <c r="AD69" s="424"/>
      <c r="AE69" s="422">
        <f>AC69*30</f>
        <v>150</v>
      </c>
      <c r="AF69" s="423"/>
      <c r="AG69" s="433"/>
      <c r="AH69" s="434"/>
      <c r="AI69" s="422"/>
      <c r="AJ69" s="421"/>
      <c r="AK69" s="410"/>
      <c r="AL69" s="411"/>
      <c r="AM69" s="410"/>
      <c r="AN69" s="411"/>
      <c r="AO69" s="410"/>
      <c r="AP69" s="411"/>
      <c r="AQ69" s="392"/>
      <c r="AR69" s="391"/>
      <c r="AS69" s="392"/>
      <c r="AT69" s="391"/>
      <c r="AU69" s="390"/>
      <c r="AV69" s="391"/>
      <c r="AW69" s="392"/>
      <c r="AX69" s="391"/>
      <c r="AY69" s="390"/>
      <c r="AZ69" s="391"/>
      <c r="BA69" s="392"/>
      <c r="BB69" s="393"/>
      <c r="BC69" s="394"/>
      <c r="BD69" s="394"/>
      <c r="BE69" s="394"/>
      <c r="BF69" s="394"/>
      <c r="BH69" s="79"/>
      <c r="BI69" s="79"/>
      <c r="BJ69" s="79"/>
    </row>
    <row r="70" spans="3:79" s="78" customFormat="1" ht="22.8">
      <c r="C70" s="80"/>
      <c r="D70" s="395" t="s">
        <v>354</v>
      </c>
      <c r="E70" s="396"/>
      <c r="F70" s="397"/>
      <c r="G70" s="475" t="s">
        <v>335</v>
      </c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7"/>
      <c r="U70" s="420">
        <v>4</v>
      </c>
      <c r="V70" s="421"/>
      <c r="W70" s="433"/>
      <c r="X70" s="434"/>
      <c r="Y70" s="420"/>
      <c r="Z70" s="421"/>
      <c r="AA70" s="422">
        <v>4</v>
      </c>
      <c r="AB70" s="423"/>
      <c r="AC70" s="422">
        <v>4</v>
      </c>
      <c r="AD70" s="424"/>
      <c r="AE70" s="433">
        <f>AC70*30</f>
        <v>120</v>
      </c>
      <c r="AF70" s="434"/>
      <c r="AG70" s="433">
        <v>54</v>
      </c>
      <c r="AH70" s="434"/>
      <c r="AI70" s="422">
        <v>18</v>
      </c>
      <c r="AJ70" s="421"/>
      <c r="AK70" s="410"/>
      <c r="AL70" s="411"/>
      <c r="AM70" s="410">
        <v>36</v>
      </c>
      <c r="AN70" s="411"/>
      <c r="AO70" s="410">
        <f>AE70-AG70</f>
        <v>66</v>
      </c>
      <c r="AP70" s="411"/>
      <c r="AQ70" s="392"/>
      <c r="AR70" s="391"/>
      <c r="AS70" s="392"/>
      <c r="AT70" s="391"/>
      <c r="AU70" s="390"/>
      <c r="AV70" s="391"/>
      <c r="AW70" s="392">
        <v>3</v>
      </c>
      <c r="AX70" s="391"/>
      <c r="AY70" s="390"/>
      <c r="AZ70" s="391"/>
      <c r="BA70" s="392"/>
      <c r="BB70" s="393"/>
      <c r="BC70" s="394"/>
      <c r="BD70" s="394"/>
      <c r="BE70" s="394"/>
      <c r="BF70" s="394"/>
      <c r="BH70" s="79"/>
      <c r="BI70" s="79"/>
      <c r="BJ70" s="79"/>
    </row>
    <row r="71" spans="3:79" s="78" customFormat="1" ht="23.25" customHeight="1">
      <c r="C71" s="80"/>
      <c r="D71" s="395" t="s">
        <v>355</v>
      </c>
      <c r="E71" s="396"/>
      <c r="F71" s="397"/>
      <c r="G71" s="485" t="s">
        <v>339</v>
      </c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7"/>
      <c r="U71" s="492"/>
      <c r="V71" s="493"/>
      <c r="W71" s="490"/>
      <c r="X71" s="491"/>
      <c r="Y71" s="492"/>
      <c r="Z71" s="493"/>
      <c r="AA71" s="488"/>
      <c r="AB71" s="489"/>
      <c r="AC71" s="488">
        <v>6</v>
      </c>
      <c r="AD71" s="494"/>
      <c r="AE71" s="488">
        <f t="shared" si="6"/>
        <v>180</v>
      </c>
      <c r="AF71" s="489"/>
      <c r="AG71" s="490"/>
      <c r="AH71" s="491"/>
      <c r="AI71" s="488"/>
      <c r="AJ71" s="493"/>
      <c r="AK71" s="481"/>
      <c r="AL71" s="482"/>
      <c r="AM71" s="481"/>
      <c r="AN71" s="482"/>
      <c r="AO71" s="481"/>
      <c r="AP71" s="482"/>
      <c r="AQ71" s="483"/>
      <c r="AR71" s="484"/>
      <c r="AS71" s="483"/>
      <c r="AT71" s="484"/>
      <c r="AU71" s="495"/>
      <c r="AV71" s="484"/>
      <c r="AW71" s="483"/>
      <c r="AX71" s="484"/>
      <c r="AY71" s="495"/>
      <c r="AZ71" s="484"/>
      <c r="BA71" s="483"/>
      <c r="BB71" s="739"/>
      <c r="BC71" s="394"/>
      <c r="BD71" s="394"/>
      <c r="BE71" s="394"/>
      <c r="BF71" s="394"/>
      <c r="BH71" s="79"/>
      <c r="BI71" s="79"/>
      <c r="BJ71" s="79"/>
    </row>
    <row r="72" spans="3:79" s="78" customFormat="1" ht="22.8">
      <c r="C72" s="80"/>
      <c r="D72" s="395" t="s">
        <v>356</v>
      </c>
      <c r="E72" s="396"/>
      <c r="F72" s="397"/>
      <c r="G72" s="475" t="s">
        <v>211</v>
      </c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6"/>
      <c r="T72" s="477"/>
      <c r="U72" s="391">
        <v>2</v>
      </c>
      <c r="V72" s="412"/>
      <c r="W72" s="390"/>
      <c r="X72" s="393"/>
      <c r="Y72" s="391">
        <v>2</v>
      </c>
      <c r="Z72" s="412"/>
      <c r="AA72" s="410">
        <v>2</v>
      </c>
      <c r="AB72" s="411"/>
      <c r="AC72" s="410">
        <v>4.5</v>
      </c>
      <c r="AD72" s="416"/>
      <c r="AE72" s="410">
        <f>AC72*30</f>
        <v>135</v>
      </c>
      <c r="AF72" s="411"/>
      <c r="AG72" s="390">
        <f>+SUM(AI72:AN72)</f>
        <v>63</v>
      </c>
      <c r="AH72" s="393"/>
      <c r="AI72" s="410">
        <v>27</v>
      </c>
      <c r="AJ72" s="412"/>
      <c r="AK72" s="410"/>
      <c r="AL72" s="411"/>
      <c r="AM72" s="410">
        <v>36</v>
      </c>
      <c r="AN72" s="411"/>
      <c r="AO72" s="410">
        <f>AE72-AG72</f>
        <v>72</v>
      </c>
      <c r="AP72" s="411"/>
      <c r="AQ72" s="392"/>
      <c r="AR72" s="391"/>
      <c r="AS72" s="392">
        <v>3.5</v>
      </c>
      <c r="AT72" s="391"/>
      <c r="AU72" s="390"/>
      <c r="AV72" s="391"/>
      <c r="AW72" s="392"/>
      <c r="AX72" s="391"/>
      <c r="AY72" s="390"/>
      <c r="AZ72" s="391"/>
      <c r="BA72" s="392"/>
      <c r="BB72" s="393"/>
      <c r="BC72" s="394"/>
      <c r="BD72" s="394"/>
      <c r="BE72" s="394"/>
      <c r="BF72" s="394"/>
      <c r="BH72" s="79"/>
      <c r="BI72" s="79"/>
      <c r="BJ72" s="79"/>
    </row>
    <row r="73" spans="3:79" s="78" customFormat="1" ht="22.8">
      <c r="C73" s="80"/>
      <c r="D73" s="395" t="s">
        <v>169</v>
      </c>
      <c r="E73" s="396"/>
      <c r="F73" s="397"/>
      <c r="G73" s="413" t="s">
        <v>341</v>
      </c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5"/>
      <c r="U73" s="391">
        <v>3</v>
      </c>
      <c r="V73" s="412"/>
      <c r="W73" s="390"/>
      <c r="X73" s="393"/>
      <c r="Y73" s="391">
        <v>3</v>
      </c>
      <c r="Z73" s="412"/>
      <c r="AA73" s="410">
        <v>3</v>
      </c>
      <c r="AB73" s="411"/>
      <c r="AC73" s="410">
        <v>4.5</v>
      </c>
      <c r="AD73" s="416"/>
      <c r="AE73" s="410">
        <f t="shared" ref="AE73" si="9">AC73*30</f>
        <v>135</v>
      </c>
      <c r="AF73" s="411"/>
      <c r="AG73" s="390"/>
      <c r="AH73" s="393"/>
      <c r="AI73" s="410"/>
      <c r="AJ73" s="412"/>
      <c r="AK73" s="410"/>
      <c r="AL73" s="411"/>
      <c r="AM73" s="410"/>
      <c r="AN73" s="411"/>
      <c r="AO73" s="410"/>
      <c r="AP73" s="411"/>
      <c r="AQ73" s="392"/>
      <c r="AR73" s="391"/>
      <c r="AS73" s="392"/>
      <c r="AT73" s="391"/>
      <c r="AU73" s="390"/>
      <c r="AV73" s="391"/>
      <c r="AW73" s="392"/>
      <c r="AX73" s="391"/>
      <c r="AY73" s="390"/>
      <c r="AZ73" s="391"/>
      <c r="BA73" s="392"/>
      <c r="BB73" s="393"/>
      <c r="BC73" s="394"/>
      <c r="BD73" s="394"/>
      <c r="BE73" s="394"/>
      <c r="BF73" s="394"/>
      <c r="BH73" s="79"/>
      <c r="BI73" s="79"/>
      <c r="BJ73" s="79"/>
    </row>
    <row r="74" spans="3:79" s="78" customFormat="1" ht="22.8">
      <c r="C74" s="80"/>
      <c r="D74" s="395" t="s">
        <v>170</v>
      </c>
      <c r="E74" s="396"/>
      <c r="F74" s="397"/>
      <c r="G74" s="475" t="s">
        <v>149</v>
      </c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7"/>
      <c r="U74" s="391"/>
      <c r="V74" s="412"/>
      <c r="W74" s="433">
        <v>2</v>
      </c>
      <c r="X74" s="434"/>
      <c r="Y74" s="391"/>
      <c r="Z74" s="412"/>
      <c r="AA74" s="410">
        <v>2</v>
      </c>
      <c r="AB74" s="411"/>
      <c r="AC74" s="410">
        <v>4.5</v>
      </c>
      <c r="AD74" s="416"/>
      <c r="AE74" s="410">
        <f t="shared" ref="AE74:AE80" si="10">AC74*30</f>
        <v>135</v>
      </c>
      <c r="AF74" s="411"/>
      <c r="AG74" s="390">
        <v>81</v>
      </c>
      <c r="AH74" s="393"/>
      <c r="AI74" s="410">
        <v>36</v>
      </c>
      <c r="AJ74" s="412"/>
      <c r="AK74" s="410">
        <v>9</v>
      </c>
      <c r="AL74" s="411"/>
      <c r="AM74" s="410">
        <v>36</v>
      </c>
      <c r="AN74" s="411"/>
      <c r="AO74" s="410">
        <f t="shared" ref="AO74:AO80" si="11">AE74-AG74</f>
        <v>54</v>
      </c>
      <c r="AP74" s="411"/>
      <c r="AQ74" s="392"/>
      <c r="AR74" s="391"/>
      <c r="AS74" s="479">
        <v>4.5</v>
      </c>
      <c r="AT74" s="480"/>
      <c r="AU74" s="390"/>
      <c r="AV74" s="391"/>
      <c r="AW74" s="392"/>
      <c r="AX74" s="391"/>
      <c r="AY74" s="390"/>
      <c r="AZ74" s="391"/>
      <c r="BA74" s="392"/>
      <c r="BB74" s="393"/>
      <c r="BC74" s="394"/>
      <c r="BD74" s="394"/>
      <c r="BE74" s="394"/>
      <c r="BF74" s="394"/>
      <c r="BH74" s="79"/>
      <c r="BI74" s="79"/>
      <c r="BJ74" s="79"/>
    </row>
    <row r="75" spans="3:79" s="78" customFormat="1" ht="22.8">
      <c r="C75" s="80"/>
      <c r="D75" s="395" t="s">
        <v>359</v>
      </c>
      <c r="E75" s="396"/>
      <c r="F75" s="397"/>
      <c r="G75" s="413" t="s">
        <v>358</v>
      </c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5"/>
      <c r="U75" s="391"/>
      <c r="V75" s="412"/>
      <c r="W75" s="390">
        <v>4</v>
      </c>
      <c r="X75" s="393"/>
      <c r="Y75" s="391"/>
      <c r="Z75" s="412"/>
      <c r="AA75" s="410">
        <v>4</v>
      </c>
      <c r="AB75" s="411"/>
      <c r="AC75" s="410">
        <v>3</v>
      </c>
      <c r="AD75" s="416"/>
      <c r="AE75" s="410">
        <f>AC75*30</f>
        <v>90</v>
      </c>
      <c r="AF75" s="411"/>
      <c r="AG75" s="390">
        <v>54</v>
      </c>
      <c r="AH75" s="393"/>
      <c r="AI75" s="410">
        <v>36</v>
      </c>
      <c r="AJ75" s="412"/>
      <c r="AK75" s="410"/>
      <c r="AL75" s="411"/>
      <c r="AM75" s="410">
        <v>18</v>
      </c>
      <c r="AN75" s="411"/>
      <c r="AO75" s="410">
        <v>36</v>
      </c>
      <c r="AP75" s="411"/>
      <c r="AQ75" s="392"/>
      <c r="AR75" s="391"/>
      <c r="AS75" s="392"/>
      <c r="AT75" s="391"/>
      <c r="AU75" s="390"/>
      <c r="AV75" s="391"/>
      <c r="AW75" s="392">
        <v>3</v>
      </c>
      <c r="AX75" s="391"/>
      <c r="AY75" s="390"/>
      <c r="AZ75" s="391"/>
      <c r="BA75" s="392"/>
      <c r="BB75" s="393"/>
      <c r="BC75" s="394"/>
      <c r="BD75" s="394"/>
      <c r="BE75" s="394"/>
      <c r="BF75" s="394"/>
      <c r="BH75" s="79"/>
      <c r="BI75" s="79"/>
      <c r="BJ75" s="79"/>
    </row>
    <row r="76" spans="3:79" s="78" customFormat="1" ht="45.45" customHeight="1">
      <c r="C76" s="80"/>
      <c r="D76" s="395" t="s">
        <v>171</v>
      </c>
      <c r="E76" s="396"/>
      <c r="F76" s="397"/>
      <c r="G76" s="413" t="s">
        <v>139</v>
      </c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5"/>
      <c r="U76" s="391"/>
      <c r="V76" s="412"/>
      <c r="W76" s="390">
        <v>5</v>
      </c>
      <c r="X76" s="393"/>
      <c r="Y76" s="391"/>
      <c r="Z76" s="412"/>
      <c r="AA76" s="410">
        <v>5</v>
      </c>
      <c r="AB76" s="411"/>
      <c r="AC76" s="410">
        <v>4</v>
      </c>
      <c r="AD76" s="416"/>
      <c r="AE76" s="410">
        <f>AC76*30</f>
        <v>120</v>
      </c>
      <c r="AF76" s="411"/>
      <c r="AG76" s="390">
        <v>54</v>
      </c>
      <c r="AH76" s="393"/>
      <c r="AI76" s="410">
        <v>18</v>
      </c>
      <c r="AJ76" s="412"/>
      <c r="AK76" s="410"/>
      <c r="AL76" s="411"/>
      <c r="AM76" s="410">
        <v>36</v>
      </c>
      <c r="AN76" s="411"/>
      <c r="AO76" s="410">
        <f>AE76-AG76</f>
        <v>66</v>
      </c>
      <c r="AP76" s="411"/>
      <c r="AQ76" s="392"/>
      <c r="AR76" s="391"/>
      <c r="AS76" s="392"/>
      <c r="AT76" s="391"/>
      <c r="AU76" s="390"/>
      <c r="AV76" s="391"/>
      <c r="AW76" s="392"/>
      <c r="AX76" s="391"/>
      <c r="AY76" s="390">
        <v>3</v>
      </c>
      <c r="AZ76" s="391"/>
      <c r="BA76" s="392"/>
      <c r="BB76" s="393"/>
      <c r="BC76" s="394"/>
      <c r="BD76" s="394"/>
      <c r="BE76" s="394"/>
      <c r="BF76" s="394"/>
      <c r="BH76" s="79"/>
      <c r="BI76" s="79"/>
      <c r="BJ76" s="79"/>
    </row>
    <row r="77" spans="3:79" s="78" customFormat="1" ht="22.8">
      <c r="C77" s="80"/>
      <c r="D77" s="395" t="s">
        <v>360</v>
      </c>
      <c r="E77" s="396"/>
      <c r="F77" s="397"/>
      <c r="G77" s="413" t="s">
        <v>129</v>
      </c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5"/>
      <c r="U77" s="391">
        <v>6</v>
      </c>
      <c r="V77" s="412"/>
      <c r="W77" s="390"/>
      <c r="X77" s="393"/>
      <c r="Y77" s="391"/>
      <c r="Z77" s="412"/>
      <c r="AA77" s="410">
        <v>6</v>
      </c>
      <c r="AB77" s="411"/>
      <c r="AC77" s="410">
        <v>4</v>
      </c>
      <c r="AD77" s="416"/>
      <c r="AE77" s="410">
        <f>AC77*30</f>
        <v>120</v>
      </c>
      <c r="AF77" s="411"/>
      <c r="AG77" s="390">
        <v>54</v>
      </c>
      <c r="AH77" s="393"/>
      <c r="AI77" s="410">
        <v>36</v>
      </c>
      <c r="AJ77" s="412"/>
      <c r="AK77" s="410">
        <v>18</v>
      </c>
      <c r="AL77" s="411"/>
      <c r="AM77" s="410"/>
      <c r="AN77" s="411"/>
      <c r="AO77" s="410">
        <f>AE77-AG77</f>
        <v>66</v>
      </c>
      <c r="AP77" s="411"/>
      <c r="AQ77" s="392"/>
      <c r="AR77" s="391"/>
      <c r="AS77" s="392"/>
      <c r="AT77" s="392"/>
      <c r="AU77" s="390"/>
      <c r="AV77" s="391"/>
      <c r="AW77" s="392"/>
      <c r="AX77" s="391"/>
      <c r="AY77" s="390"/>
      <c r="AZ77" s="391"/>
      <c r="BA77" s="392">
        <v>3</v>
      </c>
      <c r="BB77" s="393"/>
      <c r="BC77" s="394"/>
      <c r="BD77" s="394"/>
      <c r="BE77" s="394"/>
      <c r="BF77" s="394"/>
      <c r="BH77" s="79"/>
      <c r="BI77" s="79"/>
      <c r="BJ77" s="79"/>
    </row>
    <row r="78" spans="3:79" s="78" customFormat="1" ht="22.8">
      <c r="C78" s="80"/>
      <c r="D78" s="395" t="s">
        <v>170</v>
      </c>
      <c r="E78" s="396"/>
      <c r="F78" s="397"/>
      <c r="G78" s="475" t="s">
        <v>131</v>
      </c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7"/>
      <c r="U78" s="391">
        <v>4</v>
      </c>
      <c r="V78" s="412"/>
      <c r="W78" s="390"/>
      <c r="X78" s="393"/>
      <c r="Y78" s="391">
        <v>4</v>
      </c>
      <c r="Z78" s="412"/>
      <c r="AA78" s="410">
        <v>4</v>
      </c>
      <c r="AB78" s="411"/>
      <c r="AC78" s="410">
        <v>4</v>
      </c>
      <c r="AD78" s="416"/>
      <c r="AE78" s="410">
        <f t="shared" ref="AE78" si="12">AC78*30</f>
        <v>120</v>
      </c>
      <c r="AF78" s="411"/>
      <c r="AG78" s="390">
        <f t="shared" ref="AG78" si="13">+SUM(AI78:AN78)</f>
        <v>54</v>
      </c>
      <c r="AH78" s="393"/>
      <c r="AI78" s="410">
        <v>36</v>
      </c>
      <c r="AJ78" s="412"/>
      <c r="AK78" s="410">
        <v>18</v>
      </c>
      <c r="AL78" s="411"/>
      <c r="AM78" s="410"/>
      <c r="AN78" s="411"/>
      <c r="AO78" s="410">
        <f t="shared" ref="AO78" si="14">AE78-AG78</f>
        <v>66</v>
      </c>
      <c r="AP78" s="411"/>
      <c r="AQ78" s="392"/>
      <c r="AR78" s="391"/>
      <c r="AS78" s="392"/>
      <c r="AT78" s="391"/>
      <c r="AU78" s="390"/>
      <c r="AV78" s="391"/>
      <c r="AW78" s="392">
        <v>3</v>
      </c>
      <c r="AX78" s="391"/>
      <c r="AY78" s="390"/>
      <c r="AZ78" s="391"/>
      <c r="BA78" s="392"/>
      <c r="BB78" s="393"/>
      <c r="BC78" s="394"/>
      <c r="BD78" s="394"/>
      <c r="BE78" s="394"/>
      <c r="BF78" s="394"/>
      <c r="BH78" s="79"/>
      <c r="BI78" s="79"/>
      <c r="BJ78" s="79"/>
    </row>
    <row r="79" spans="3:79" s="78" customFormat="1" ht="25.5" customHeight="1">
      <c r="C79" s="80"/>
      <c r="D79" s="395" t="s">
        <v>216</v>
      </c>
      <c r="E79" s="396"/>
      <c r="F79" s="397"/>
      <c r="G79" s="413" t="s">
        <v>130</v>
      </c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5"/>
      <c r="U79" s="391"/>
      <c r="V79" s="412"/>
      <c r="W79" s="390">
        <v>4</v>
      </c>
      <c r="X79" s="393"/>
      <c r="Y79" s="391"/>
      <c r="Z79" s="412"/>
      <c r="AA79" s="410"/>
      <c r="AB79" s="411"/>
      <c r="AC79" s="410">
        <v>1.5</v>
      </c>
      <c r="AD79" s="416"/>
      <c r="AE79" s="410">
        <f t="shared" si="10"/>
        <v>45</v>
      </c>
      <c r="AF79" s="411"/>
      <c r="AG79" s="390"/>
      <c r="AH79" s="393"/>
      <c r="AI79" s="410"/>
      <c r="AJ79" s="412"/>
      <c r="AK79" s="410"/>
      <c r="AL79" s="411"/>
      <c r="AM79" s="410"/>
      <c r="AN79" s="411"/>
      <c r="AO79" s="410">
        <f t="shared" si="11"/>
        <v>45</v>
      </c>
      <c r="AP79" s="411"/>
      <c r="AQ79" s="392"/>
      <c r="AR79" s="391"/>
      <c r="AS79" s="392"/>
      <c r="AT79" s="392"/>
      <c r="AU79" s="390"/>
      <c r="AV79" s="391"/>
      <c r="AW79" s="412"/>
      <c r="AX79" s="393"/>
      <c r="AY79" s="390"/>
      <c r="AZ79" s="391"/>
      <c r="BA79" s="412"/>
      <c r="BB79" s="393"/>
      <c r="BC79" s="394"/>
      <c r="BD79" s="394"/>
      <c r="BE79" s="394"/>
      <c r="BF79" s="394"/>
      <c r="BH79" s="79"/>
      <c r="BI79" s="79" t="s">
        <v>128</v>
      </c>
      <c r="BJ79" s="79"/>
    </row>
    <row r="80" spans="3:79" s="78" customFormat="1" ht="22.8">
      <c r="C80" s="80"/>
      <c r="D80" s="395" t="s">
        <v>217</v>
      </c>
      <c r="E80" s="396"/>
      <c r="F80" s="397"/>
      <c r="G80" s="413" t="s">
        <v>214</v>
      </c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5"/>
      <c r="U80" s="391"/>
      <c r="V80" s="412"/>
      <c r="W80" s="390">
        <v>4</v>
      </c>
      <c r="X80" s="393"/>
      <c r="Y80" s="391"/>
      <c r="Z80" s="412"/>
      <c r="AA80" s="410">
        <v>4</v>
      </c>
      <c r="AB80" s="411"/>
      <c r="AC80" s="410">
        <v>5</v>
      </c>
      <c r="AD80" s="416"/>
      <c r="AE80" s="410">
        <f t="shared" si="10"/>
        <v>150</v>
      </c>
      <c r="AF80" s="411"/>
      <c r="AG80" s="390">
        <v>72</v>
      </c>
      <c r="AH80" s="393"/>
      <c r="AI80" s="410">
        <v>36</v>
      </c>
      <c r="AJ80" s="412"/>
      <c r="AK80" s="410">
        <v>18</v>
      </c>
      <c r="AL80" s="411"/>
      <c r="AM80" s="410">
        <v>18</v>
      </c>
      <c r="AN80" s="411"/>
      <c r="AO80" s="410">
        <f t="shared" si="11"/>
        <v>78</v>
      </c>
      <c r="AP80" s="411"/>
      <c r="AQ80" s="392"/>
      <c r="AR80" s="391"/>
      <c r="AS80" s="392"/>
      <c r="AT80" s="391"/>
      <c r="AU80" s="390"/>
      <c r="AV80" s="391"/>
      <c r="AW80" s="392">
        <v>4</v>
      </c>
      <c r="AX80" s="391"/>
      <c r="AY80" s="390"/>
      <c r="AZ80" s="391"/>
      <c r="BA80" s="392"/>
      <c r="BB80" s="393"/>
      <c r="BC80" s="394"/>
      <c r="BD80" s="394"/>
      <c r="BE80" s="394"/>
      <c r="BF80" s="394"/>
      <c r="BH80" s="79"/>
      <c r="BI80" s="79"/>
      <c r="BJ80" s="79"/>
    </row>
    <row r="81" spans="2:79" s="78" customFormat="1" ht="28.05" customHeight="1">
      <c r="C81" s="80"/>
      <c r="D81" s="395" t="s">
        <v>218</v>
      </c>
      <c r="E81" s="396"/>
      <c r="F81" s="397"/>
      <c r="G81" s="413" t="s">
        <v>140</v>
      </c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5"/>
      <c r="U81" s="391">
        <v>5</v>
      </c>
      <c r="V81" s="412"/>
      <c r="W81" s="390"/>
      <c r="X81" s="393"/>
      <c r="Y81" s="391"/>
      <c r="Z81" s="412"/>
      <c r="AA81" s="410">
        <v>5</v>
      </c>
      <c r="AB81" s="411"/>
      <c r="AC81" s="410">
        <v>4</v>
      </c>
      <c r="AD81" s="416"/>
      <c r="AE81" s="410">
        <f t="shared" ref="AE81:AE87" si="15">AC81*30</f>
        <v>120</v>
      </c>
      <c r="AF81" s="411"/>
      <c r="AG81" s="390">
        <v>54</v>
      </c>
      <c r="AH81" s="393"/>
      <c r="AI81" s="410">
        <v>18</v>
      </c>
      <c r="AJ81" s="412"/>
      <c r="AK81" s="410"/>
      <c r="AL81" s="411"/>
      <c r="AM81" s="410">
        <v>36</v>
      </c>
      <c r="AN81" s="411"/>
      <c r="AO81" s="410">
        <f t="shared" ref="AO81:AO87" si="16">AE81-AG81</f>
        <v>66</v>
      </c>
      <c r="AP81" s="411"/>
      <c r="AQ81" s="392"/>
      <c r="AR81" s="391"/>
      <c r="AS81" s="392"/>
      <c r="AT81" s="392"/>
      <c r="AU81" s="390"/>
      <c r="AV81" s="391"/>
      <c r="AW81" s="392"/>
      <c r="AX81" s="391"/>
      <c r="AY81" s="390">
        <v>3</v>
      </c>
      <c r="AZ81" s="391"/>
      <c r="BA81" s="392"/>
      <c r="BB81" s="393"/>
      <c r="BC81" s="394"/>
      <c r="BD81" s="394"/>
      <c r="BE81" s="394"/>
      <c r="BF81" s="394"/>
      <c r="BH81" s="79"/>
      <c r="BI81" s="79"/>
      <c r="BJ81" s="79"/>
    </row>
    <row r="82" spans="2:79" s="78" customFormat="1" ht="24" customHeight="1">
      <c r="C82" s="80"/>
      <c r="D82" s="395" t="s">
        <v>219</v>
      </c>
      <c r="E82" s="396"/>
      <c r="F82" s="397"/>
      <c r="G82" s="413" t="s">
        <v>371</v>
      </c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5"/>
      <c r="U82" s="390">
        <v>6</v>
      </c>
      <c r="V82" s="393"/>
      <c r="W82" s="390"/>
      <c r="X82" s="393"/>
      <c r="Y82" s="390">
        <v>6</v>
      </c>
      <c r="Z82" s="393"/>
      <c r="AA82" s="390">
        <v>6</v>
      </c>
      <c r="AB82" s="393"/>
      <c r="AC82" s="390">
        <v>3</v>
      </c>
      <c r="AD82" s="393"/>
      <c r="AE82" s="390">
        <f t="shared" si="15"/>
        <v>90</v>
      </c>
      <c r="AF82" s="393"/>
      <c r="AG82" s="390">
        <v>36</v>
      </c>
      <c r="AH82" s="393"/>
      <c r="AI82" s="390">
        <v>36</v>
      </c>
      <c r="AJ82" s="393"/>
      <c r="AK82" s="390"/>
      <c r="AL82" s="393"/>
      <c r="AM82" s="390"/>
      <c r="AN82" s="393"/>
      <c r="AO82" s="390">
        <f t="shared" ref="AO82" si="17">AE82-AG82</f>
        <v>54</v>
      </c>
      <c r="AP82" s="393"/>
      <c r="AQ82" s="390"/>
      <c r="AR82" s="391"/>
      <c r="AS82" s="412"/>
      <c r="AT82" s="393"/>
      <c r="AU82" s="390"/>
      <c r="AV82" s="391"/>
      <c r="AW82" s="412"/>
      <c r="AX82" s="393"/>
      <c r="AY82" s="390"/>
      <c r="AZ82" s="391"/>
      <c r="BA82" s="412">
        <v>4</v>
      </c>
      <c r="BB82" s="393"/>
      <c r="BC82" s="468"/>
      <c r="BD82" s="394"/>
      <c r="BE82" s="394"/>
      <c r="BF82" s="394"/>
      <c r="BH82" s="79"/>
      <c r="BI82" s="79" t="s">
        <v>128</v>
      </c>
      <c r="BJ82" s="205"/>
    </row>
    <row r="83" spans="2:79" s="78" customFormat="1" ht="34.049999999999997" customHeight="1">
      <c r="C83" s="80"/>
      <c r="D83" s="395" t="s">
        <v>220</v>
      </c>
      <c r="E83" s="396"/>
      <c r="F83" s="397"/>
      <c r="G83" s="413" t="s">
        <v>336</v>
      </c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5"/>
      <c r="U83" s="391"/>
      <c r="V83" s="412"/>
      <c r="W83" s="390">
        <v>3</v>
      </c>
      <c r="X83" s="393"/>
      <c r="Y83" s="391"/>
      <c r="Z83" s="412"/>
      <c r="AA83" s="410"/>
      <c r="AB83" s="411"/>
      <c r="AC83" s="410">
        <v>1.5</v>
      </c>
      <c r="AD83" s="416"/>
      <c r="AE83" s="410">
        <f t="shared" si="15"/>
        <v>45</v>
      </c>
      <c r="AF83" s="411"/>
      <c r="AG83" s="390"/>
      <c r="AH83" s="393"/>
      <c r="AI83" s="410"/>
      <c r="AJ83" s="412"/>
      <c r="AK83" s="410"/>
      <c r="AL83" s="411"/>
      <c r="AM83" s="410"/>
      <c r="AN83" s="411"/>
      <c r="AO83" s="410">
        <f t="shared" si="16"/>
        <v>45</v>
      </c>
      <c r="AP83" s="411"/>
      <c r="AQ83" s="392"/>
      <c r="AR83" s="391"/>
      <c r="AS83" s="392"/>
      <c r="AT83" s="392"/>
      <c r="AU83" s="390"/>
      <c r="AV83" s="391"/>
      <c r="AW83" s="412"/>
      <c r="AX83" s="393"/>
      <c r="AY83" s="390"/>
      <c r="AZ83" s="391"/>
      <c r="BA83" s="412"/>
      <c r="BB83" s="393"/>
      <c r="BC83" s="394"/>
      <c r="BD83" s="394"/>
      <c r="BE83" s="394"/>
      <c r="BF83" s="394"/>
      <c r="BH83" s="79"/>
      <c r="BI83" s="79"/>
      <c r="BJ83" s="79"/>
    </row>
    <row r="84" spans="2:79" s="78" customFormat="1" ht="48" customHeight="1">
      <c r="C84" s="80"/>
      <c r="D84" s="395" t="s">
        <v>221</v>
      </c>
      <c r="E84" s="396"/>
      <c r="F84" s="397"/>
      <c r="G84" s="413" t="s">
        <v>215</v>
      </c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5"/>
      <c r="U84" s="391"/>
      <c r="V84" s="412"/>
      <c r="W84" s="390">
        <v>6</v>
      </c>
      <c r="X84" s="393"/>
      <c r="Y84" s="391"/>
      <c r="Z84" s="412"/>
      <c r="AA84" s="410"/>
      <c r="AB84" s="411"/>
      <c r="AC84" s="410">
        <v>1.5</v>
      </c>
      <c r="AD84" s="416"/>
      <c r="AE84" s="410">
        <f t="shared" ref="AE84" si="18">AC84*30</f>
        <v>45</v>
      </c>
      <c r="AF84" s="411"/>
      <c r="AG84" s="390"/>
      <c r="AH84" s="393"/>
      <c r="AI84" s="410"/>
      <c r="AJ84" s="412"/>
      <c r="AK84" s="410"/>
      <c r="AL84" s="411"/>
      <c r="AM84" s="410"/>
      <c r="AN84" s="411"/>
      <c r="AO84" s="410">
        <f t="shared" ref="AO84" si="19">AE84-AG84</f>
        <v>45</v>
      </c>
      <c r="AP84" s="411"/>
      <c r="AQ84" s="392"/>
      <c r="AR84" s="391"/>
      <c r="AS84" s="392"/>
      <c r="AT84" s="392"/>
      <c r="AU84" s="390"/>
      <c r="AV84" s="391"/>
      <c r="AW84" s="412"/>
      <c r="AX84" s="393"/>
      <c r="AY84" s="390"/>
      <c r="AZ84" s="391"/>
      <c r="BA84" s="412"/>
      <c r="BB84" s="393"/>
      <c r="BC84" s="394"/>
      <c r="BD84" s="394"/>
      <c r="BE84" s="394"/>
      <c r="BF84" s="394"/>
      <c r="BH84" s="79"/>
      <c r="BI84" s="79"/>
      <c r="BJ84" s="79"/>
    </row>
    <row r="85" spans="2:79" s="78" customFormat="1" ht="22.8">
      <c r="C85" s="80"/>
      <c r="D85" s="395" t="s">
        <v>222</v>
      </c>
      <c r="E85" s="396"/>
      <c r="F85" s="397"/>
      <c r="G85" s="413" t="s">
        <v>337</v>
      </c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5"/>
      <c r="U85" s="391"/>
      <c r="V85" s="412"/>
      <c r="W85" s="390">
        <v>6</v>
      </c>
      <c r="X85" s="393"/>
      <c r="Y85" s="391"/>
      <c r="Z85" s="412"/>
      <c r="AA85" s="410"/>
      <c r="AB85" s="411"/>
      <c r="AC85" s="410">
        <v>4</v>
      </c>
      <c r="AD85" s="416"/>
      <c r="AE85" s="410">
        <f t="shared" ref="AE85" si="20">AC85*30</f>
        <v>120</v>
      </c>
      <c r="AF85" s="411"/>
      <c r="AG85" s="390"/>
      <c r="AH85" s="393"/>
      <c r="AI85" s="410"/>
      <c r="AJ85" s="412"/>
      <c r="AK85" s="410"/>
      <c r="AL85" s="411"/>
      <c r="AM85" s="410"/>
      <c r="AN85" s="411"/>
      <c r="AO85" s="410">
        <f t="shared" ref="AO85" si="21">AE85-AG85</f>
        <v>120</v>
      </c>
      <c r="AP85" s="411"/>
      <c r="AQ85" s="392"/>
      <c r="AR85" s="391"/>
      <c r="AS85" s="392"/>
      <c r="AT85" s="392"/>
      <c r="AU85" s="390"/>
      <c r="AV85" s="391"/>
      <c r="AW85" s="392"/>
      <c r="AX85" s="391"/>
      <c r="AY85" s="390"/>
      <c r="AZ85" s="391"/>
      <c r="BA85" s="392"/>
      <c r="BB85" s="393"/>
      <c r="BC85" s="394"/>
      <c r="BD85" s="394"/>
      <c r="BE85" s="394"/>
      <c r="BF85" s="394"/>
      <c r="BH85" s="79"/>
      <c r="BI85" s="79"/>
      <c r="BJ85" s="79"/>
    </row>
    <row r="86" spans="2:79" s="78" customFormat="1" ht="22.8">
      <c r="D86" s="417" t="s">
        <v>223</v>
      </c>
      <c r="E86" s="418"/>
      <c r="F86" s="418"/>
      <c r="G86" s="697" t="s">
        <v>81</v>
      </c>
      <c r="H86" s="698"/>
      <c r="I86" s="698"/>
      <c r="J86" s="698"/>
      <c r="K86" s="698"/>
      <c r="L86" s="698"/>
      <c r="M86" s="698"/>
      <c r="N86" s="698"/>
      <c r="O86" s="698"/>
      <c r="P86" s="698"/>
      <c r="Q86" s="698"/>
      <c r="R86" s="698"/>
      <c r="S86" s="698"/>
      <c r="T86" s="699"/>
      <c r="U86" s="496"/>
      <c r="V86" s="464"/>
      <c r="W86" s="463">
        <v>6</v>
      </c>
      <c r="X86" s="464"/>
      <c r="Y86" s="496"/>
      <c r="Z86" s="464"/>
      <c r="AA86" s="463"/>
      <c r="AB86" s="497"/>
      <c r="AC86" s="496">
        <v>2</v>
      </c>
      <c r="AD86" s="464"/>
      <c r="AE86" s="463">
        <f t="shared" si="15"/>
        <v>60</v>
      </c>
      <c r="AF86" s="464"/>
      <c r="AG86" s="496"/>
      <c r="AH86" s="497"/>
      <c r="AI86" s="496"/>
      <c r="AJ86" s="464"/>
      <c r="AK86" s="496"/>
      <c r="AL86" s="464"/>
      <c r="AM86" s="496"/>
      <c r="AN86" s="464"/>
      <c r="AO86" s="531">
        <f t="shared" si="16"/>
        <v>60</v>
      </c>
      <c r="AP86" s="531"/>
      <c r="AQ86" s="651"/>
      <c r="AR86" s="463"/>
      <c r="AS86" s="531"/>
      <c r="AT86" s="531"/>
      <c r="AU86" s="390"/>
      <c r="AV86" s="391"/>
      <c r="AW86" s="392"/>
      <c r="AX86" s="391"/>
      <c r="AY86" s="390"/>
      <c r="AZ86" s="391"/>
      <c r="BA86" s="392"/>
      <c r="BB86" s="393"/>
      <c r="BC86" s="394"/>
      <c r="BD86" s="394"/>
      <c r="BE86" s="394"/>
      <c r="BF86" s="394"/>
      <c r="BH86" s="206"/>
      <c r="BI86" s="79"/>
      <c r="BJ86" s="79"/>
    </row>
    <row r="87" spans="2:79" s="78" customFormat="1" ht="23.4" thickBot="1">
      <c r="D87" s="417" t="s">
        <v>224</v>
      </c>
      <c r="E87" s="418"/>
      <c r="F87" s="418"/>
      <c r="G87" s="413" t="s">
        <v>47</v>
      </c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5"/>
      <c r="U87" s="496"/>
      <c r="V87" s="464"/>
      <c r="W87" s="392"/>
      <c r="X87" s="392"/>
      <c r="Y87" s="390"/>
      <c r="Z87" s="393"/>
      <c r="AA87" s="507"/>
      <c r="AB87" s="507"/>
      <c r="AC87" s="410">
        <v>6</v>
      </c>
      <c r="AD87" s="411"/>
      <c r="AE87" s="391">
        <f t="shared" si="15"/>
        <v>180</v>
      </c>
      <c r="AF87" s="411"/>
      <c r="AG87" s="390"/>
      <c r="AH87" s="393"/>
      <c r="AI87" s="410"/>
      <c r="AJ87" s="411"/>
      <c r="AK87" s="410"/>
      <c r="AL87" s="411"/>
      <c r="AM87" s="410"/>
      <c r="AN87" s="411"/>
      <c r="AO87" s="391">
        <f t="shared" si="16"/>
        <v>180</v>
      </c>
      <c r="AP87" s="411"/>
      <c r="AQ87" s="390"/>
      <c r="AR87" s="391"/>
      <c r="AS87" s="392"/>
      <c r="AT87" s="392"/>
      <c r="AU87" s="451"/>
      <c r="AV87" s="452"/>
      <c r="AW87" s="453"/>
      <c r="AX87" s="453"/>
      <c r="AY87" s="451"/>
      <c r="AZ87" s="452"/>
      <c r="BA87" s="453"/>
      <c r="BB87" s="474"/>
      <c r="BC87" s="394"/>
      <c r="BD87" s="394"/>
      <c r="BE87" s="394"/>
      <c r="BF87" s="394"/>
      <c r="BH87" s="79" t="s">
        <v>128</v>
      </c>
      <c r="BI87" s="79"/>
      <c r="BJ87" s="79"/>
    </row>
    <row r="88" spans="2:79" s="209" customFormat="1" ht="25.2" thickBot="1">
      <c r="D88" s="654" t="s">
        <v>103</v>
      </c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450">
        <v>10</v>
      </c>
      <c r="V88" s="450"/>
      <c r="W88" s="450">
        <v>13</v>
      </c>
      <c r="X88" s="450"/>
      <c r="Y88" s="450">
        <v>5</v>
      </c>
      <c r="Z88" s="450"/>
      <c r="AA88" s="465">
        <v>14</v>
      </c>
      <c r="AB88" s="465"/>
      <c r="AC88" s="454">
        <f>SUM(AC60:AD87)</f>
        <v>102</v>
      </c>
      <c r="AD88" s="454"/>
      <c r="AE88" s="454">
        <f>SUM(AE60:AF87)</f>
        <v>3060</v>
      </c>
      <c r="AF88" s="454"/>
      <c r="AG88" s="454">
        <f>SUM(AG60:AH87)</f>
        <v>774</v>
      </c>
      <c r="AH88" s="454"/>
      <c r="AI88" s="454">
        <f>SUM(AI60:AJ87)</f>
        <v>405</v>
      </c>
      <c r="AJ88" s="454"/>
      <c r="AK88" s="454">
        <f>SUM(AK60:AL87)</f>
        <v>99</v>
      </c>
      <c r="AL88" s="454"/>
      <c r="AM88" s="454">
        <f>SUM(AM60:AN87)</f>
        <v>270</v>
      </c>
      <c r="AN88" s="454"/>
      <c r="AO88" s="454">
        <f>SUM(AO60:AP87)</f>
        <v>1401</v>
      </c>
      <c r="AP88" s="454"/>
      <c r="AQ88" s="472">
        <f>SUM(AQ60:AR87)</f>
        <v>4</v>
      </c>
      <c r="AR88" s="473"/>
      <c r="AS88" s="473">
        <f>SUM(AS60:AT87)</f>
        <v>8</v>
      </c>
      <c r="AT88" s="630"/>
      <c r="AU88" s="472"/>
      <c r="AV88" s="473"/>
      <c r="AW88" s="473">
        <f>SUM(AW60:AX87)</f>
        <v>13</v>
      </c>
      <c r="AX88" s="630"/>
      <c r="AY88" s="472">
        <f>SUM(AY60:AZ87)</f>
        <v>13</v>
      </c>
      <c r="AZ88" s="473"/>
      <c r="BA88" s="473">
        <f>BA77+BA82</f>
        <v>7</v>
      </c>
      <c r="BB88" s="630"/>
      <c r="BC88" s="471"/>
      <c r="BD88" s="471"/>
      <c r="BE88" s="471"/>
      <c r="BF88" s="471"/>
      <c r="BH88" s="237"/>
      <c r="BI88" s="211" t="s">
        <v>128</v>
      </c>
      <c r="BJ88" s="211"/>
    </row>
    <row r="89" spans="2:79" s="212" customFormat="1" ht="25.2" thickBot="1">
      <c r="D89" s="502" t="s">
        <v>90</v>
      </c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4"/>
      <c r="U89" s="461">
        <f>U88+U58</f>
        <v>16</v>
      </c>
      <c r="V89" s="462"/>
      <c r="W89" s="461">
        <f>W88+W58</f>
        <v>17</v>
      </c>
      <c r="X89" s="462"/>
      <c r="Y89" s="461">
        <f>Y88+Y58</f>
        <v>11</v>
      </c>
      <c r="Z89" s="462"/>
      <c r="AA89" s="461">
        <f>AA88+AA58</f>
        <v>23</v>
      </c>
      <c r="AB89" s="462"/>
      <c r="AC89" s="461">
        <f>AC88+AC58</f>
        <v>180</v>
      </c>
      <c r="AD89" s="462"/>
      <c r="AE89" s="461">
        <f>AE88+AE58</f>
        <v>5400</v>
      </c>
      <c r="AF89" s="462"/>
      <c r="AG89" s="461">
        <f>AG88+AG58</f>
        <v>1512</v>
      </c>
      <c r="AH89" s="462"/>
      <c r="AI89" s="461">
        <f>AI88+AI58</f>
        <v>729</v>
      </c>
      <c r="AJ89" s="462"/>
      <c r="AK89" s="461">
        <f>AK88+AK58</f>
        <v>369</v>
      </c>
      <c r="AL89" s="462"/>
      <c r="AM89" s="461">
        <f>AM88+AM58</f>
        <v>414</v>
      </c>
      <c r="AN89" s="462"/>
      <c r="AO89" s="461">
        <f>AO88+AO58</f>
        <v>2088</v>
      </c>
      <c r="AP89" s="462"/>
      <c r="AQ89" s="466">
        <f>AQ88+AQ58</f>
        <v>22</v>
      </c>
      <c r="AR89" s="467"/>
      <c r="AS89" s="431">
        <f>AS88+AS58</f>
        <v>25</v>
      </c>
      <c r="AT89" s="432"/>
      <c r="AU89" s="466">
        <f>AU88+AU58</f>
        <v>2</v>
      </c>
      <c r="AV89" s="467"/>
      <c r="AW89" s="431">
        <f>AW88+AW58</f>
        <v>15</v>
      </c>
      <c r="AX89" s="432"/>
      <c r="AY89" s="466">
        <f>AY88+AY58</f>
        <v>15</v>
      </c>
      <c r="AZ89" s="467"/>
      <c r="BA89" s="431">
        <f>+BA88+BA53</f>
        <v>7</v>
      </c>
      <c r="BB89" s="432"/>
      <c r="BC89" s="471"/>
      <c r="BD89" s="471"/>
      <c r="BE89" s="652"/>
      <c r="BF89" s="652"/>
      <c r="BH89" s="214" t="s">
        <v>128</v>
      </c>
      <c r="BI89" s="215"/>
      <c r="BJ89" s="215" t="s">
        <v>128</v>
      </c>
    </row>
    <row r="90" spans="2:79" s="123" customFormat="1" ht="23.4" thickBot="1">
      <c r="D90" s="455" t="s">
        <v>104</v>
      </c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7"/>
      <c r="BC90" s="227"/>
      <c r="BD90" s="227"/>
      <c r="BE90" s="227"/>
      <c r="BF90" s="227"/>
      <c r="BG90" s="78"/>
      <c r="BH90" s="224"/>
      <c r="BI90" s="225"/>
      <c r="BJ90" s="225"/>
    </row>
    <row r="91" spans="2:79" s="75" customFormat="1" ht="24" customHeight="1" thickBot="1">
      <c r="B91" s="76"/>
      <c r="D91" s="458" t="s">
        <v>91</v>
      </c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  <c r="AC91" s="459"/>
      <c r="AD91" s="459"/>
      <c r="AE91" s="459"/>
      <c r="AF91" s="459"/>
      <c r="AG91" s="459"/>
      <c r="AH91" s="459"/>
      <c r="AI91" s="459"/>
      <c r="AJ91" s="459"/>
      <c r="AK91" s="459"/>
      <c r="AL91" s="459"/>
      <c r="AM91" s="459"/>
      <c r="AN91" s="459"/>
      <c r="AO91" s="459"/>
      <c r="AP91" s="459"/>
      <c r="AQ91" s="459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60"/>
      <c r="BC91" s="327"/>
      <c r="BD91" s="327"/>
      <c r="BE91" s="327"/>
      <c r="BF91" s="327"/>
      <c r="BH91" s="77"/>
      <c r="BI91" s="81"/>
      <c r="BJ91" s="81"/>
    </row>
    <row r="92" spans="2:79" s="78" customFormat="1" ht="26.25" customHeight="1">
      <c r="C92" s="389"/>
      <c r="D92" s="417" t="s">
        <v>78</v>
      </c>
      <c r="E92" s="418"/>
      <c r="F92" s="419"/>
      <c r="G92" s="498" t="s">
        <v>338</v>
      </c>
      <c r="H92" s="499"/>
      <c r="I92" s="499"/>
      <c r="J92" s="499"/>
      <c r="K92" s="499"/>
      <c r="L92" s="499"/>
      <c r="M92" s="499"/>
      <c r="N92" s="499"/>
      <c r="O92" s="499"/>
      <c r="P92" s="499"/>
      <c r="Q92" s="499"/>
      <c r="R92" s="499"/>
      <c r="S92" s="499"/>
      <c r="T92" s="500"/>
      <c r="U92" s="447"/>
      <c r="V92" s="448"/>
      <c r="W92" s="447">
        <v>3</v>
      </c>
      <c r="X92" s="448"/>
      <c r="Y92" s="447"/>
      <c r="Z92" s="449"/>
      <c r="AA92" s="501">
        <v>3</v>
      </c>
      <c r="AB92" s="448"/>
      <c r="AC92" s="447">
        <v>2</v>
      </c>
      <c r="AD92" s="448"/>
      <c r="AE92" s="447">
        <f>AC92*30</f>
        <v>60</v>
      </c>
      <c r="AF92" s="448"/>
      <c r="AG92" s="447">
        <v>36</v>
      </c>
      <c r="AH92" s="448"/>
      <c r="AI92" s="447">
        <v>18</v>
      </c>
      <c r="AJ92" s="448"/>
      <c r="AK92" s="447">
        <v>18</v>
      </c>
      <c r="AL92" s="448"/>
      <c r="AM92" s="447"/>
      <c r="AN92" s="448"/>
      <c r="AO92" s="447">
        <v>24</v>
      </c>
      <c r="AP92" s="448"/>
      <c r="AQ92" s="447"/>
      <c r="AR92" s="449"/>
      <c r="AS92" s="594"/>
      <c r="AT92" s="448"/>
      <c r="AU92" s="392">
        <v>2</v>
      </c>
      <c r="AV92" s="391"/>
      <c r="AW92" s="392"/>
      <c r="AX92" s="391"/>
      <c r="AY92" s="447"/>
      <c r="AZ92" s="449"/>
      <c r="BA92" s="392"/>
      <c r="BB92" s="393"/>
      <c r="BC92" s="394"/>
      <c r="BD92" s="394"/>
      <c r="BE92" s="394"/>
      <c r="BF92" s="394"/>
      <c r="BH92" s="79"/>
      <c r="BI92" s="79"/>
      <c r="BJ92" s="79"/>
    </row>
    <row r="93" spans="2:79" s="78" customFormat="1" ht="23.25" customHeight="1" thickBot="1">
      <c r="C93" s="82"/>
      <c r="D93" s="417" t="s">
        <v>79</v>
      </c>
      <c r="E93" s="418"/>
      <c r="F93" s="419"/>
      <c r="G93" s="413" t="s">
        <v>118</v>
      </c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5"/>
      <c r="U93" s="390"/>
      <c r="V93" s="393"/>
      <c r="W93" s="390">
        <v>4</v>
      </c>
      <c r="X93" s="393"/>
      <c r="Y93" s="390"/>
      <c r="Z93" s="391"/>
      <c r="AA93" s="412">
        <v>4</v>
      </c>
      <c r="AB93" s="393"/>
      <c r="AC93" s="390">
        <v>2</v>
      </c>
      <c r="AD93" s="393"/>
      <c r="AE93" s="390">
        <f>AC93*30</f>
        <v>60</v>
      </c>
      <c r="AF93" s="393"/>
      <c r="AG93" s="390">
        <f>AI93+AK93+AM93</f>
        <v>36</v>
      </c>
      <c r="AH93" s="393"/>
      <c r="AI93" s="390">
        <v>18</v>
      </c>
      <c r="AJ93" s="393"/>
      <c r="AK93" s="390">
        <v>18</v>
      </c>
      <c r="AL93" s="393"/>
      <c r="AM93" s="390"/>
      <c r="AN93" s="393"/>
      <c r="AO93" s="390">
        <f>AE93-AG93</f>
        <v>24</v>
      </c>
      <c r="AP93" s="393"/>
      <c r="AQ93" s="390"/>
      <c r="AR93" s="391"/>
      <c r="AS93" s="392"/>
      <c r="AT93" s="391"/>
      <c r="AU93" s="390"/>
      <c r="AV93" s="391"/>
      <c r="AW93" s="392">
        <v>2</v>
      </c>
      <c r="AX93" s="391"/>
      <c r="AY93" s="390"/>
      <c r="AZ93" s="391"/>
      <c r="BA93" s="392"/>
      <c r="BB93" s="393"/>
      <c r="BC93" s="394"/>
      <c r="BD93" s="394"/>
      <c r="BE93" s="394"/>
      <c r="BF93" s="394"/>
      <c r="BH93" s="79"/>
      <c r="BI93" s="79"/>
      <c r="BJ93" s="79"/>
      <c r="BL93" s="478"/>
      <c r="BM93" s="478"/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8"/>
    </row>
    <row r="94" spans="2:79" s="209" customFormat="1" ht="25.2" thickBot="1">
      <c r="D94" s="648" t="s">
        <v>106</v>
      </c>
      <c r="E94" s="649"/>
      <c r="F94" s="649"/>
      <c r="G94" s="649"/>
      <c r="H94" s="649"/>
      <c r="I94" s="649"/>
      <c r="J94" s="649"/>
      <c r="K94" s="649"/>
      <c r="L94" s="649"/>
      <c r="M94" s="649"/>
      <c r="N94" s="649"/>
      <c r="O94" s="649"/>
      <c r="P94" s="649"/>
      <c r="Q94" s="649"/>
      <c r="R94" s="649"/>
      <c r="S94" s="649"/>
      <c r="T94" s="650"/>
      <c r="U94" s="450"/>
      <c r="V94" s="450"/>
      <c r="W94" s="450">
        <v>2</v>
      </c>
      <c r="X94" s="450"/>
      <c r="Y94" s="446"/>
      <c r="Z94" s="425"/>
      <c r="AA94" s="505">
        <v>2</v>
      </c>
      <c r="AB94" s="506"/>
      <c r="AC94" s="450">
        <f>SUM(AC92:AD93)</f>
        <v>4</v>
      </c>
      <c r="AD94" s="450"/>
      <c r="AE94" s="450">
        <f>SUM(AE92:AF93)</f>
        <v>120</v>
      </c>
      <c r="AF94" s="450"/>
      <c r="AG94" s="450">
        <f>SUM(AG92:AH93)</f>
        <v>72</v>
      </c>
      <c r="AH94" s="450"/>
      <c r="AI94" s="450">
        <f>SUM(AI92:AJ93)</f>
        <v>36</v>
      </c>
      <c r="AJ94" s="450"/>
      <c r="AK94" s="450">
        <f>SUM(AK92:AL93)</f>
        <v>36</v>
      </c>
      <c r="AL94" s="450"/>
      <c r="AM94" s="450"/>
      <c r="AN94" s="450"/>
      <c r="AO94" s="450">
        <f>SUM(AO92:AP93)</f>
        <v>48</v>
      </c>
      <c r="AP94" s="450"/>
      <c r="AQ94" s="446"/>
      <c r="AR94" s="425"/>
      <c r="AS94" s="425"/>
      <c r="AT94" s="470"/>
      <c r="AU94" s="446">
        <f>SUM(AU92:AV93)</f>
        <v>2</v>
      </c>
      <c r="AV94" s="425"/>
      <c r="AW94" s="425">
        <v>2</v>
      </c>
      <c r="AX94" s="426"/>
      <c r="AY94" s="647"/>
      <c r="AZ94" s="425"/>
      <c r="BA94" s="425"/>
      <c r="BB94" s="426"/>
      <c r="BC94" s="469"/>
      <c r="BD94" s="469"/>
      <c r="BE94" s="469"/>
      <c r="BF94" s="469"/>
      <c r="BH94" s="237"/>
      <c r="BI94" s="211"/>
      <c r="BJ94" s="211"/>
    </row>
    <row r="95" spans="2:79" s="78" customFormat="1" ht="24" customHeight="1" thickBot="1">
      <c r="D95" s="458" t="s">
        <v>93</v>
      </c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60"/>
      <c r="BC95" s="327"/>
      <c r="BD95" s="327"/>
      <c r="BE95" s="327"/>
      <c r="BF95" s="327"/>
      <c r="BH95" s="224"/>
      <c r="BI95" s="79"/>
      <c r="BJ95" s="79"/>
    </row>
    <row r="96" spans="2:79" s="207" customFormat="1" ht="42" hidden="1" customHeight="1">
      <c r="C96" s="208"/>
      <c r="D96" s="435" t="s">
        <v>161</v>
      </c>
      <c r="E96" s="436"/>
      <c r="F96" s="437"/>
      <c r="G96" s="438" t="s">
        <v>172</v>
      </c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40"/>
      <c r="U96" s="430"/>
      <c r="V96" s="441"/>
      <c r="W96" s="442">
        <v>4</v>
      </c>
      <c r="X96" s="443"/>
      <c r="Y96" s="430"/>
      <c r="Z96" s="441"/>
      <c r="AA96" s="427">
        <v>4</v>
      </c>
      <c r="AB96" s="428"/>
      <c r="AC96" s="427">
        <v>4.5</v>
      </c>
      <c r="AD96" s="444"/>
      <c r="AE96" s="427">
        <f t="shared" ref="AE96" si="22">AC96*30</f>
        <v>135</v>
      </c>
      <c r="AF96" s="428"/>
      <c r="AG96" s="442">
        <f t="shared" ref="AG96" si="23">+SUM(AI96:AN96)</f>
        <v>81</v>
      </c>
      <c r="AH96" s="443"/>
      <c r="AI96" s="427">
        <v>36</v>
      </c>
      <c r="AJ96" s="441"/>
      <c r="AK96" s="427">
        <v>9</v>
      </c>
      <c r="AL96" s="428"/>
      <c r="AM96" s="427">
        <v>36</v>
      </c>
      <c r="AN96" s="428"/>
      <c r="AO96" s="427">
        <f t="shared" ref="AO96" si="24">AE96-AG96</f>
        <v>54</v>
      </c>
      <c r="AP96" s="428"/>
      <c r="AQ96" s="429"/>
      <c r="AR96" s="430"/>
      <c r="AS96" s="429"/>
      <c r="AT96" s="430"/>
      <c r="AU96" s="442"/>
      <c r="AV96" s="430"/>
      <c r="AW96" s="429">
        <v>4.5</v>
      </c>
      <c r="AX96" s="430"/>
      <c r="AY96" s="442"/>
      <c r="AZ96" s="430"/>
      <c r="BA96" s="429"/>
      <c r="BB96" s="443"/>
      <c r="BC96" s="445"/>
      <c r="BD96" s="445"/>
      <c r="BE96" s="445"/>
      <c r="BF96" s="445"/>
      <c r="BH96" s="205"/>
      <c r="BI96" s="205"/>
      <c r="BJ96" s="205"/>
    </row>
    <row r="97" spans="3:62" s="207" customFormat="1" ht="42" hidden="1" customHeight="1">
      <c r="C97" s="208"/>
      <c r="D97" s="435" t="s">
        <v>161</v>
      </c>
      <c r="E97" s="436"/>
      <c r="F97" s="437"/>
      <c r="G97" s="438" t="s">
        <v>149</v>
      </c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40"/>
      <c r="U97" s="430"/>
      <c r="V97" s="441"/>
      <c r="W97" s="442">
        <v>4</v>
      </c>
      <c r="X97" s="443"/>
      <c r="Y97" s="430"/>
      <c r="Z97" s="441"/>
      <c r="AA97" s="427">
        <v>4</v>
      </c>
      <c r="AB97" s="428"/>
      <c r="AC97" s="427">
        <v>4.5</v>
      </c>
      <c r="AD97" s="444"/>
      <c r="AE97" s="427">
        <f t="shared" ref="AE97:AE103" si="25">AC97*30</f>
        <v>135</v>
      </c>
      <c r="AF97" s="428"/>
      <c r="AG97" s="442">
        <f t="shared" ref="AG97:AG103" si="26">+SUM(AI97:AN97)</f>
        <v>81</v>
      </c>
      <c r="AH97" s="443"/>
      <c r="AI97" s="427">
        <v>36</v>
      </c>
      <c r="AJ97" s="441"/>
      <c r="AK97" s="427">
        <v>9</v>
      </c>
      <c r="AL97" s="428"/>
      <c r="AM97" s="427">
        <v>36</v>
      </c>
      <c r="AN97" s="428"/>
      <c r="AO97" s="427">
        <f t="shared" ref="AO97:AO103" si="27">AE97-AG97</f>
        <v>54</v>
      </c>
      <c r="AP97" s="428"/>
      <c r="AQ97" s="429"/>
      <c r="AR97" s="430"/>
      <c r="AS97" s="429"/>
      <c r="AT97" s="430"/>
      <c r="AU97" s="442"/>
      <c r="AV97" s="430"/>
      <c r="AW97" s="429">
        <v>4.5</v>
      </c>
      <c r="AX97" s="430"/>
      <c r="AY97" s="442"/>
      <c r="AZ97" s="430"/>
      <c r="BA97" s="429"/>
      <c r="BB97" s="443"/>
      <c r="BC97" s="445"/>
      <c r="BD97" s="445"/>
      <c r="BE97" s="445"/>
      <c r="BF97" s="445"/>
      <c r="BH97" s="205"/>
      <c r="BI97" s="205"/>
      <c r="BJ97" s="205"/>
    </row>
    <row r="98" spans="3:62" s="78" customFormat="1" ht="22.8">
      <c r="C98" s="80"/>
      <c r="D98" s="395" t="s">
        <v>161</v>
      </c>
      <c r="E98" s="396"/>
      <c r="F98" s="397"/>
      <c r="G98" s="413" t="s">
        <v>174</v>
      </c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5"/>
      <c r="U98" s="390">
        <v>1</v>
      </c>
      <c r="V98" s="393"/>
      <c r="W98" s="390"/>
      <c r="X98" s="393"/>
      <c r="Y98" s="390">
        <v>1</v>
      </c>
      <c r="Z98" s="393"/>
      <c r="AA98" s="390">
        <v>1</v>
      </c>
      <c r="AB98" s="393"/>
      <c r="AC98" s="390">
        <v>4</v>
      </c>
      <c r="AD98" s="393"/>
      <c r="AE98" s="390">
        <f t="shared" si="25"/>
        <v>120</v>
      </c>
      <c r="AF98" s="393"/>
      <c r="AG98" s="390">
        <v>54</v>
      </c>
      <c r="AH98" s="393"/>
      <c r="AI98" s="390">
        <v>18</v>
      </c>
      <c r="AJ98" s="393"/>
      <c r="AK98" s="390"/>
      <c r="AL98" s="393"/>
      <c r="AM98" s="390">
        <v>36</v>
      </c>
      <c r="AN98" s="393"/>
      <c r="AO98" s="390">
        <f t="shared" si="27"/>
        <v>66</v>
      </c>
      <c r="AP98" s="393"/>
      <c r="AQ98" s="390">
        <v>3</v>
      </c>
      <c r="AR98" s="391"/>
      <c r="AS98" s="412"/>
      <c r="AT98" s="393"/>
      <c r="AU98" s="390"/>
      <c r="AV98" s="391"/>
      <c r="AW98" s="412"/>
      <c r="AX98" s="393"/>
      <c r="AY98" s="390"/>
      <c r="AZ98" s="391"/>
      <c r="BA98" s="412"/>
      <c r="BB98" s="393"/>
      <c r="BC98" s="394"/>
      <c r="BD98" s="394"/>
      <c r="BE98" s="394"/>
      <c r="BF98" s="394"/>
      <c r="BH98" s="79"/>
      <c r="BI98" s="79"/>
      <c r="BJ98" s="205"/>
    </row>
    <row r="99" spans="3:62" s="207" customFormat="1" ht="30" hidden="1" customHeight="1">
      <c r="C99" s="208"/>
      <c r="D99" s="435" t="s">
        <v>161</v>
      </c>
      <c r="E99" s="436"/>
      <c r="F99" s="437"/>
      <c r="G99" s="438" t="s">
        <v>144</v>
      </c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40"/>
      <c r="U99" s="442">
        <v>3</v>
      </c>
      <c r="V99" s="443"/>
      <c r="W99" s="442"/>
      <c r="X99" s="443"/>
      <c r="Y99" s="442"/>
      <c r="Z99" s="443"/>
      <c r="AA99" s="442">
        <v>3</v>
      </c>
      <c r="AB99" s="443"/>
      <c r="AC99" s="390">
        <v>7.5</v>
      </c>
      <c r="AD99" s="393"/>
      <c r="AE99" s="390">
        <f t="shared" ref="AE99:AE100" si="28">AC99*30</f>
        <v>225</v>
      </c>
      <c r="AF99" s="393"/>
      <c r="AG99" s="390">
        <f t="shared" ref="AG99:AG100" si="29">+SUM(AI99:AN99)</f>
        <v>117</v>
      </c>
      <c r="AH99" s="393"/>
      <c r="AI99" s="390">
        <v>54</v>
      </c>
      <c r="AJ99" s="393"/>
      <c r="AK99" s="390"/>
      <c r="AL99" s="393"/>
      <c r="AM99" s="390">
        <v>63</v>
      </c>
      <c r="AN99" s="393"/>
      <c r="AO99" s="390">
        <f t="shared" ref="AO99:AO100" si="30">AE99-AG99</f>
        <v>108</v>
      </c>
      <c r="AP99" s="393"/>
      <c r="AQ99" s="390"/>
      <c r="AR99" s="391"/>
      <c r="AS99" s="412"/>
      <c r="AT99" s="393"/>
      <c r="AU99" s="390">
        <v>6.5</v>
      </c>
      <c r="AV99" s="391"/>
      <c r="AW99" s="441"/>
      <c r="AX99" s="443"/>
      <c r="AY99" s="442"/>
      <c r="AZ99" s="430"/>
      <c r="BA99" s="441"/>
      <c r="BB99" s="443"/>
      <c r="BC99" s="445"/>
      <c r="BD99" s="445"/>
      <c r="BE99" s="445"/>
      <c r="BF99" s="445"/>
      <c r="BH99" s="205"/>
      <c r="BI99" s="205"/>
      <c r="BJ99" s="205"/>
    </row>
    <row r="100" spans="3:62" s="207" customFormat="1" ht="32.549999999999997" hidden="1" customHeight="1">
      <c r="C100" s="208"/>
      <c r="D100" s="435" t="s">
        <v>161</v>
      </c>
      <c r="E100" s="436"/>
      <c r="F100" s="437"/>
      <c r="G100" s="438" t="s">
        <v>168</v>
      </c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40"/>
      <c r="U100" s="442">
        <v>3</v>
      </c>
      <c r="V100" s="443"/>
      <c r="W100" s="442"/>
      <c r="X100" s="443"/>
      <c r="Y100" s="442"/>
      <c r="Z100" s="443"/>
      <c r="AA100" s="442">
        <v>3</v>
      </c>
      <c r="AB100" s="443"/>
      <c r="AC100" s="390">
        <v>7.5</v>
      </c>
      <c r="AD100" s="393"/>
      <c r="AE100" s="390">
        <f t="shared" si="28"/>
        <v>225</v>
      </c>
      <c r="AF100" s="393"/>
      <c r="AG100" s="390">
        <f t="shared" si="29"/>
        <v>117</v>
      </c>
      <c r="AH100" s="393"/>
      <c r="AI100" s="390">
        <v>54</v>
      </c>
      <c r="AJ100" s="393"/>
      <c r="AK100" s="390"/>
      <c r="AL100" s="393"/>
      <c r="AM100" s="390">
        <v>63</v>
      </c>
      <c r="AN100" s="393"/>
      <c r="AO100" s="390">
        <f t="shared" si="30"/>
        <v>108</v>
      </c>
      <c r="AP100" s="393"/>
      <c r="AQ100" s="390"/>
      <c r="AR100" s="391"/>
      <c r="AS100" s="412"/>
      <c r="AT100" s="393"/>
      <c r="AU100" s="390">
        <v>6.5</v>
      </c>
      <c r="AV100" s="391"/>
      <c r="AW100" s="441"/>
      <c r="AX100" s="443"/>
      <c r="AY100" s="442"/>
      <c r="AZ100" s="430"/>
      <c r="BA100" s="441"/>
      <c r="BB100" s="443"/>
      <c r="BC100" s="445"/>
      <c r="BD100" s="445"/>
      <c r="BE100" s="445"/>
      <c r="BF100" s="445"/>
      <c r="BH100" s="205"/>
      <c r="BI100" s="205"/>
      <c r="BJ100" s="205"/>
    </row>
    <row r="101" spans="3:62" s="207" customFormat="1" ht="1.05" customHeight="1">
      <c r="C101" s="208"/>
      <c r="D101" s="435" t="s">
        <v>161</v>
      </c>
      <c r="E101" s="436"/>
      <c r="F101" s="437"/>
      <c r="G101" s="438" t="s">
        <v>229</v>
      </c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40"/>
      <c r="U101" s="442">
        <v>3</v>
      </c>
      <c r="V101" s="443"/>
      <c r="W101" s="442"/>
      <c r="X101" s="443"/>
      <c r="Y101" s="442"/>
      <c r="Z101" s="443"/>
      <c r="AA101" s="442">
        <v>3</v>
      </c>
      <c r="AB101" s="443"/>
      <c r="AC101" s="390">
        <v>7.5</v>
      </c>
      <c r="AD101" s="393"/>
      <c r="AE101" s="390">
        <f t="shared" ref="AE101" si="31">AC101*30</f>
        <v>225</v>
      </c>
      <c r="AF101" s="393"/>
      <c r="AG101" s="390">
        <f t="shared" ref="AG101" si="32">+SUM(AI101:AN101)</f>
        <v>117</v>
      </c>
      <c r="AH101" s="393"/>
      <c r="AI101" s="390">
        <v>54</v>
      </c>
      <c r="AJ101" s="393"/>
      <c r="AK101" s="390"/>
      <c r="AL101" s="393"/>
      <c r="AM101" s="390">
        <v>63</v>
      </c>
      <c r="AN101" s="393"/>
      <c r="AO101" s="390">
        <f t="shared" ref="AO101" si="33">AE101-AG101</f>
        <v>108</v>
      </c>
      <c r="AP101" s="393"/>
      <c r="AQ101" s="390"/>
      <c r="AR101" s="391"/>
      <c r="AS101" s="412"/>
      <c r="AT101" s="393"/>
      <c r="AU101" s="390">
        <v>6.5</v>
      </c>
      <c r="AV101" s="391"/>
      <c r="AW101" s="441"/>
      <c r="AX101" s="443"/>
      <c r="AY101" s="442"/>
      <c r="AZ101" s="430"/>
      <c r="BA101" s="441"/>
      <c r="BB101" s="443"/>
      <c r="BC101" s="445"/>
      <c r="BD101" s="445"/>
      <c r="BE101" s="445"/>
      <c r="BF101" s="445"/>
      <c r="BH101" s="205"/>
      <c r="BI101" s="205"/>
      <c r="BJ101" s="205"/>
    </row>
    <row r="102" spans="3:62" s="78" customFormat="1" ht="22.8">
      <c r="C102" s="80"/>
      <c r="D102" s="395" t="s">
        <v>162</v>
      </c>
      <c r="E102" s="396"/>
      <c r="F102" s="397"/>
      <c r="G102" s="413" t="s">
        <v>175</v>
      </c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5"/>
      <c r="U102" s="390"/>
      <c r="V102" s="393"/>
      <c r="W102" s="390">
        <v>3</v>
      </c>
      <c r="X102" s="393"/>
      <c r="Y102" s="390"/>
      <c r="Z102" s="393"/>
      <c r="AA102" s="390">
        <v>3</v>
      </c>
      <c r="AB102" s="393"/>
      <c r="AC102" s="390">
        <v>4</v>
      </c>
      <c r="AD102" s="393"/>
      <c r="AE102" s="390">
        <f t="shared" si="25"/>
        <v>120</v>
      </c>
      <c r="AF102" s="393"/>
      <c r="AG102" s="390">
        <v>72</v>
      </c>
      <c r="AH102" s="393"/>
      <c r="AI102" s="390">
        <v>36</v>
      </c>
      <c r="AJ102" s="393"/>
      <c r="AK102" s="390">
        <v>18</v>
      </c>
      <c r="AL102" s="393"/>
      <c r="AM102" s="390">
        <v>18</v>
      </c>
      <c r="AN102" s="393"/>
      <c r="AO102" s="390">
        <f t="shared" si="27"/>
        <v>48</v>
      </c>
      <c r="AP102" s="393"/>
      <c r="AQ102" s="390"/>
      <c r="AR102" s="391"/>
      <c r="AS102" s="412"/>
      <c r="AT102" s="393"/>
      <c r="AU102" s="390">
        <v>4</v>
      </c>
      <c r="AV102" s="391"/>
      <c r="AW102" s="412"/>
      <c r="AX102" s="393"/>
      <c r="AY102" s="390"/>
      <c r="AZ102" s="391"/>
      <c r="BA102" s="412"/>
      <c r="BB102" s="393"/>
      <c r="BC102" s="394"/>
      <c r="BD102" s="394"/>
      <c r="BE102" s="394"/>
      <c r="BF102" s="394"/>
      <c r="BH102" s="79"/>
      <c r="BI102" s="79"/>
      <c r="BJ102" s="79"/>
    </row>
    <row r="103" spans="3:62" s="207" customFormat="1" ht="57.45" hidden="1" customHeight="1">
      <c r="C103" s="208"/>
      <c r="D103" s="435" t="s">
        <v>162</v>
      </c>
      <c r="E103" s="436"/>
      <c r="F103" s="437"/>
      <c r="G103" s="438" t="s">
        <v>132</v>
      </c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40"/>
      <c r="U103" s="442">
        <v>5.6</v>
      </c>
      <c r="V103" s="443"/>
      <c r="W103" s="442"/>
      <c r="X103" s="443"/>
      <c r="Y103" s="442"/>
      <c r="Z103" s="443"/>
      <c r="AA103" s="442">
        <v>5.6</v>
      </c>
      <c r="AB103" s="443"/>
      <c r="AC103" s="442">
        <v>15.5</v>
      </c>
      <c r="AD103" s="443"/>
      <c r="AE103" s="442">
        <f t="shared" si="25"/>
        <v>465</v>
      </c>
      <c r="AF103" s="443"/>
      <c r="AG103" s="442">
        <f t="shared" si="26"/>
        <v>252</v>
      </c>
      <c r="AH103" s="443"/>
      <c r="AI103" s="442">
        <v>72</v>
      </c>
      <c r="AJ103" s="443"/>
      <c r="AK103" s="442">
        <v>36</v>
      </c>
      <c r="AL103" s="443"/>
      <c r="AM103" s="442">
        <v>144</v>
      </c>
      <c r="AN103" s="443"/>
      <c r="AO103" s="442">
        <f t="shared" si="27"/>
        <v>213</v>
      </c>
      <c r="AP103" s="443"/>
      <c r="AQ103" s="442"/>
      <c r="AR103" s="430"/>
      <c r="AS103" s="441"/>
      <c r="AT103" s="443"/>
      <c r="AU103" s="442"/>
      <c r="AV103" s="430"/>
      <c r="AW103" s="441"/>
      <c r="AX103" s="443"/>
      <c r="AY103" s="442">
        <v>7</v>
      </c>
      <c r="AZ103" s="430"/>
      <c r="BA103" s="441">
        <v>7</v>
      </c>
      <c r="BB103" s="443"/>
      <c r="BC103" s="445"/>
      <c r="BD103" s="445"/>
      <c r="BE103" s="445"/>
      <c r="BF103" s="445"/>
      <c r="BH103" s="205"/>
      <c r="BI103" s="205"/>
      <c r="BJ103" s="205"/>
    </row>
    <row r="104" spans="3:62" s="207" customFormat="1" ht="39" hidden="1" customHeight="1">
      <c r="C104" s="208"/>
      <c r="D104" s="435" t="s">
        <v>162</v>
      </c>
      <c r="E104" s="436"/>
      <c r="F104" s="437"/>
      <c r="G104" s="438" t="s">
        <v>234</v>
      </c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40"/>
      <c r="U104" s="442">
        <v>5.6</v>
      </c>
      <c r="V104" s="443"/>
      <c r="W104" s="442"/>
      <c r="X104" s="443"/>
      <c r="Y104" s="442"/>
      <c r="Z104" s="443"/>
      <c r="AA104" s="442">
        <v>5.6</v>
      </c>
      <c r="AB104" s="443"/>
      <c r="AC104" s="442">
        <v>15.5</v>
      </c>
      <c r="AD104" s="443"/>
      <c r="AE104" s="442">
        <f t="shared" ref="AE104:AE110" si="34">AC104*30</f>
        <v>465</v>
      </c>
      <c r="AF104" s="443"/>
      <c r="AG104" s="442">
        <f t="shared" ref="AG104" si="35">+SUM(AI104:AN104)</f>
        <v>252</v>
      </c>
      <c r="AH104" s="443"/>
      <c r="AI104" s="442">
        <v>72</v>
      </c>
      <c r="AJ104" s="443"/>
      <c r="AK104" s="442">
        <v>36</v>
      </c>
      <c r="AL104" s="443"/>
      <c r="AM104" s="442">
        <v>144</v>
      </c>
      <c r="AN104" s="443"/>
      <c r="AO104" s="442">
        <f t="shared" ref="AO104:AO110" si="36">AE104-AG104</f>
        <v>213</v>
      </c>
      <c r="AP104" s="443"/>
      <c r="AQ104" s="442"/>
      <c r="AR104" s="430"/>
      <c r="AS104" s="441"/>
      <c r="AT104" s="443"/>
      <c r="AU104" s="442"/>
      <c r="AV104" s="430"/>
      <c r="AW104" s="441"/>
      <c r="AX104" s="443"/>
      <c r="AY104" s="442">
        <v>7</v>
      </c>
      <c r="AZ104" s="430"/>
      <c r="BA104" s="441">
        <v>7</v>
      </c>
      <c r="BB104" s="443"/>
      <c r="BC104" s="445"/>
      <c r="BD104" s="445"/>
      <c r="BE104" s="445"/>
      <c r="BF104" s="445"/>
      <c r="BH104" s="205"/>
      <c r="BI104" s="205"/>
      <c r="BJ104" s="205"/>
    </row>
    <row r="105" spans="3:62" s="207" customFormat="1" ht="48.45" hidden="1" customHeight="1">
      <c r="C105" s="208"/>
      <c r="D105" s="435" t="s">
        <v>162</v>
      </c>
      <c r="E105" s="436"/>
      <c r="F105" s="437"/>
      <c r="G105" s="438" t="s">
        <v>230</v>
      </c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40"/>
      <c r="U105" s="442">
        <v>5.6</v>
      </c>
      <c r="V105" s="443"/>
      <c r="W105" s="442"/>
      <c r="X105" s="443"/>
      <c r="Y105" s="442"/>
      <c r="Z105" s="443"/>
      <c r="AA105" s="442">
        <v>5.6</v>
      </c>
      <c r="AB105" s="443"/>
      <c r="AC105" s="442">
        <v>15.5</v>
      </c>
      <c r="AD105" s="443"/>
      <c r="AE105" s="442">
        <f t="shared" ref="AE105" si="37">AC105*30</f>
        <v>465</v>
      </c>
      <c r="AF105" s="443"/>
      <c r="AG105" s="442">
        <f t="shared" ref="AG105" si="38">+SUM(AI105:AN105)</f>
        <v>252</v>
      </c>
      <c r="AH105" s="443"/>
      <c r="AI105" s="442">
        <v>72</v>
      </c>
      <c r="AJ105" s="443"/>
      <c r="AK105" s="442">
        <v>36</v>
      </c>
      <c r="AL105" s="443"/>
      <c r="AM105" s="442">
        <v>144</v>
      </c>
      <c r="AN105" s="443"/>
      <c r="AO105" s="442">
        <f t="shared" ref="AO105" si="39">AE105-AG105</f>
        <v>213</v>
      </c>
      <c r="AP105" s="443"/>
      <c r="AQ105" s="442"/>
      <c r="AR105" s="430"/>
      <c r="AS105" s="441"/>
      <c r="AT105" s="443"/>
      <c r="AU105" s="442"/>
      <c r="AV105" s="430"/>
      <c r="AW105" s="441"/>
      <c r="AX105" s="443"/>
      <c r="AY105" s="442">
        <v>7</v>
      </c>
      <c r="AZ105" s="430"/>
      <c r="BA105" s="441">
        <v>7</v>
      </c>
      <c r="BB105" s="443"/>
      <c r="BC105" s="445"/>
      <c r="BD105" s="445"/>
      <c r="BE105" s="445"/>
      <c r="BF105" s="445"/>
      <c r="BH105" s="205"/>
      <c r="BI105" s="205"/>
      <c r="BJ105" s="205"/>
    </row>
    <row r="106" spans="3:62" s="78" customFormat="1" ht="22.8">
      <c r="C106" s="80"/>
      <c r="D106" s="395" t="s">
        <v>163</v>
      </c>
      <c r="E106" s="396"/>
      <c r="F106" s="397"/>
      <c r="G106" s="413" t="s">
        <v>225</v>
      </c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5"/>
      <c r="U106" s="390"/>
      <c r="V106" s="393"/>
      <c r="W106" s="390">
        <v>3</v>
      </c>
      <c r="X106" s="393"/>
      <c r="Y106" s="390"/>
      <c r="Z106" s="393"/>
      <c r="AA106" s="390">
        <v>3</v>
      </c>
      <c r="AB106" s="393"/>
      <c r="AC106" s="390">
        <v>4</v>
      </c>
      <c r="AD106" s="393"/>
      <c r="AE106" s="390">
        <f t="shared" si="34"/>
        <v>120</v>
      </c>
      <c r="AF106" s="393"/>
      <c r="AG106" s="390">
        <v>72</v>
      </c>
      <c r="AH106" s="393"/>
      <c r="AI106" s="390">
        <v>18</v>
      </c>
      <c r="AJ106" s="393"/>
      <c r="AK106" s="390">
        <v>18</v>
      </c>
      <c r="AL106" s="393"/>
      <c r="AM106" s="390">
        <v>36</v>
      </c>
      <c r="AN106" s="393"/>
      <c r="AO106" s="390">
        <f t="shared" si="36"/>
        <v>48</v>
      </c>
      <c r="AP106" s="393"/>
      <c r="AQ106" s="390"/>
      <c r="AR106" s="391"/>
      <c r="AS106" s="412"/>
      <c r="AT106" s="393"/>
      <c r="AU106" s="390">
        <v>4</v>
      </c>
      <c r="AV106" s="391"/>
      <c r="AW106" s="412"/>
      <c r="AX106" s="393"/>
      <c r="AY106" s="390"/>
      <c r="AZ106" s="391"/>
      <c r="BA106" s="412"/>
      <c r="BB106" s="393"/>
      <c r="BC106" s="394"/>
      <c r="BD106" s="394"/>
      <c r="BE106" s="394"/>
      <c r="BF106" s="394"/>
      <c r="BH106" s="79"/>
      <c r="BI106" s="79"/>
      <c r="BJ106" s="79"/>
    </row>
    <row r="107" spans="3:62" s="207" customFormat="1" ht="46.2" hidden="1" customHeight="1">
      <c r="C107" s="208"/>
      <c r="D107" s="435" t="s">
        <v>163</v>
      </c>
      <c r="E107" s="436"/>
      <c r="F107" s="437"/>
      <c r="G107" s="438" t="s">
        <v>173</v>
      </c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40"/>
      <c r="U107" s="442">
        <v>6</v>
      </c>
      <c r="V107" s="443"/>
      <c r="W107" s="442"/>
      <c r="X107" s="443"/>
      <c r="Y107" s="442">
        <v>6</v>
      </c>
      <c r="Z107" s="443"/>
      <c r="AA107" s="442">
        <v>6</v>
      </c>
      <c r="AB107" s="443"/>
      <c r="AC107" s="390">
        <v>3</v>
      </c>
      <c r="AD107" s="393"/>
      <c r="AE107" s="390">
        <f t="shared" ref="AE107:AE108" si="40">AC107*30</f>
        <v>90</v>
      </c>
      <c r="AF107" s="393"/>
      <c r="AG107" s="390">
        <f t="shared" ref="AG107:AG108" si="41">+SUM(AI107:AN107)</f>
        <v>45</v>
      </c>
      <c r="AH107" s="393"/>
      <c r="AI107" s="390">
        <v>18</v>
      </c>
      <c r="AJ107" s="393"/>
      <c r="AK107" s="390"/>
      <c r="AL107" s="393"/>
      <c r="AM107" s="390">
        <v>27</v>
      </c>
      <c r="AN107" s="393"/>
      <c r="AO107" s="390">
        <f t="shared" ref="AO107:AO108" si="42">AE107-AG107</f>
        <v>45</v>
      </c>
      <c r="AP107" s="393"/>
      <c r="AQ107" s="390"/>
      <c r="AR107" s="391"/>
      <c r="AS107" s="412"/>
      <c r="AT107" s="393"/>
      <c r="AU107" s="390"/>
      <c r="AV107" s="391"/>
      <c r="AW107" s="412"/>
      <c r="AX107" s="393"/>
      <c r="AY107" s="390"/>
      <c r="AZ107" s="391"/>
      <c r="BA107" s="412">
        <v>2.5</v>
      </c>
      <c r="BB107" s="393"/>
      <c r="BC107" s="445"/>
      <c r="BD107" s="445"/>
      <c r="BE107" s="445"/>
      <c r="BF107" s="445"/>
      <c r="BH107" s="205"/>
      <c r="BI107" s="205"/>
      <c r="BJ107" s="205"/>
    </row>
    <row r="108" spans="3:62" s="207" customFormat="1" ht="36.450000000000003" hidden="1" customHeight="1">
      <c r="C108" s="208"/>
      <c r="D108" s="435" t="s">
        <v>163</v>
      </c>
      <c r="E108" s="436"/>
      <c r="F108" s="437"/>
      <c r="G108" s="438" t="s">
        <v>145</v>
      </c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  <c r="T108" s="440"/>
      <c r="U108" s="442">
        <v>6</v>
      </c>
      <c r="V108" s="443"/>
      <c r="W108" s="442"/>
      <c r="X108" s="443"/>
      <c r="Y108" s="442">
        <v>6</v>
      </c>
      <c r="Z108" s="443"/>
      <c r="AA108" s="442">
        <v>6</v>
      </c>
      <c r="AB108" s="443"/>
      <c r="AC108" s="390">
        <v>3</v>
      </c>
      <c r="AD108" s="393"/>
      <c r="AE108" s="390">
        <f t="shared" si="40"/>
        <v>90</v>
      </c>
      <c r="AF108" s="393"/>
      <c r="AG108" s="390">
        <f t="shared" si="41"/>
        <v>45</v>
      </c>
      <c r="AH108" s="393"/>
      <c r="AI108" s="390">
        <v>18</v>
      </c>
      <c r="AJ108" s="393"/>
      <c r="AK108" s="390"/>
      <c r="AL108" s="393"/>
      <c r="AM108" s="390">
        <v>27</v>
      </c>
      <c r="AN108" s="393"/>
      <c r="AO108" s="390">
        <f t="shared" si="42"/>
        <v>45</v>
      </c>
      <c r="AP108" s="393"/>
      <c r="AQ108" s="390"/>
      <c r="AR108" s="391"/>
      <c r="AS108" s="412"/>
      <c r="AT108" s="393"/>
      <c r="AU108" s="390"/>
      <c r="AV108" s="391"/>
      <c r="AW108" s="412"/>
      <c r="AX108" s="393"/>
      <c r="AY108" s="390"/>
      <c r="AZ108" s="391"/>
      <c r="BA108" s="412">
        <v>2.5</v>
      </c>
      <c r="BB108" s="393"/>
      <c r="BC108" s="445"/>
      <c r="BD108" s="445"/>
      <c r="BE108" s="445"/>
      <c r="BF108" s="445"/>
      <c r="BH108" s="205"/>
      <c r="BI108" s="205"/>
      <c r="BJ108" s="205"/>
    </row>
    <row r="109" spans="3:62" s="207" customFormat="1" ht="52.95" hidden="1" customHeight="1">
      <c r="C109" s="208"/>
      <c r="D109" s="435" t="s">
        <v>163</v>
      </c>
      <c r="E109" s="436"/>
      <c r="F109" s="437"/>
      <c r="G109" s="438" t="s">
        <v>231</v>
      </c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  <c r="T109" s="440"/>
      <c r="U109" s="442">
        <v>6</v>
      </c>
      <c r="V109" s="443"/>
      <c r="W109" s="442"/>
      <c r="X109" s="443"/>
      <c r="Y109" s="442">
        <v>6</v>
      </c>
      <c r="Z109" s="443"/>
      <c r="AA109" s="442">
        <v>6</v>
      </c>
      <c r="AB109" s="443"/>
      <c r="AC109" s="390">
        <v>3</v>
      </c>
      <c r="AD109" s="393"/>
      <c r="AE109" s="390">
        <f t="shared" ref="AE109" si="43">AC109*30</f>
        <v>90</v>
      </c>
      <c r="AF109" s="393"/>
      <c r="AG109" s="390">
        <f t="shared" ref="AG109" si="44">+SUM(AI109:AN109)</f>
        <v>45</v>
      </c>
      <c r="AH109" s="393"/>
      <c r="AI109" s="390">
        <v>18</v>
      </c>
      <c r="AJ109" s="393"/>
      <c r="AK109" s="390"/>
      <c r="AL109" s="393"/>
      <c r="AM109" s="390">
        <v>27</v>
      </c>
      <c r="AN109" s="393"/>
      <c r="AO109" s="390">
        <f t="shared" ref="AO109" si="45">AE109-AG109</f>
        <v>45</v>
      </c>
      <c r="AP109" s="393"/>
      <c r="AQ109" s="390"/>
      <c r="AR109" s="391"/>
      <c r="AS109" s="412"/>
      <c r="AT109" s="393"/>
      <c r="AU109" s="390"/>
      <c r="AV109" s="391"/>
      <c r="AW109" s="412"/>
      <c r="AX109" s="393"/>
      <c r="AY109" s="390"/>
      <c r="AZ109" s="391"/>
      <c r="BA109" s="412">
        <v>2.5</v>
      </c>
      <c r="BB109" s="393"/>
      <c r="BC109" s="445"/>
      <c r="BD109" s="445"/>
      <c r="BE109" s="445"/>
      <c r="BF109" s="445"/>
      <c r="BH109" s="205"/>
      <c r="BI109" s="205"/>
      <c r="BJ109" s="205"/>
    </row>
    <row r="110" spans="3:62" s="78" customFormat="1" ht="22.8">
      <c r="C110" s="80"/>
      <c r="D110" s="395" t="s">
        <v>226</v>
      </c>
      <c r="E110" s="396"/>
      <c r="F110" s="397"/>
      <c r="G110" s="413" t="s">
        <v>176</v>
      </c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5"/>
      <c r="U110" s="390"/>
      <c r="V110" s="393"/>
      <c r="W110" s="390">
        <v>3</v>
      </c>
      <c r="X110" s="393"/>
      <c r="Y110" s="390"/>
      <c r="Z110" s="393"/>
      <c r="AA110" s="390">
        <v>3</v>
      </c>
      <c r="AB110" s="393"/>
      <c r="AC110" s="390">
        <v>4</v>
      </c>
      <c r="AD110" s="393"/>
      <c r="AE110" s="390">
        <f t="shared" si="34"/>
        <v>120</v>
      </c>
      <c r="AF110" s="393"/>
      <c r="AG110" s="390">
        <v>72</v>
      </c>
      <c r="AH110" s="393"/>
      <c r="AI110" s="390">
        <v>18</v>
      </c>
      <c r="AJ110" s="393"/>
      <c r="AK110" s="390">
        <v>18</v>
      </c>
      <c r="AL110" s="393"/>
      <c r="AM110" s="390">
        <v>36</v>
      </c>
      <c r="AN110" s="393"/>
      <c r="AO110" s="390">
        <f t="shared" si="36"/>
        <v>48</v>
      </c>
      <c r="AP110" s="393"/>
      <c r="AQ110" s="390"/>
      <c r="AR110" s="391"/>
      <c r="AS110" s="412"/>
      <c r="AT110" s="393"/>
      <c r="AU110" s="390">
        <v>4</v>
      </c>
      <c r="AV110" s="391"/>
      <c r="AW110" s="412"/>
      <c r="AX110" s="393"/>
      <c r="AY110" s="390"/>
      <c r="AZ110" s="391"/>
      <c r="BA110" s="412"/>
      <c r="BB110" s="393"/>
      <c r="BC110" s="394"/>
      <c r="BD110" s="394"/>
      <c r="BE110" s="394"/>
      <c r="BF110" s="394"/>
      <c r="BH110" s="79"/>
      <c r="BI110" s="79"/>
      <c r="BJ110" s="79"/>
    </row>
    <row r="111" spans="3:62" s="207" customFormat="1" ht="58.2" hidden="1" customHeight="1">
      <c r="C111" s="208"/>
      <c r="D111" s="435" t="s">
        <v>226</v>
      </c>
      <c r="E111" s="436"/>
      <c r="F111" s="437"/>
      <c r="G111" s="438" t="s">
        <v>142</v>
      </c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40"/>
      <c r="U111" s="442">
        <v>7.8</v>
      </c>
      <c r="V111" s="443"/>
      <c r="W111" s="442"/>
      <c r="X111" s="443"/>
      <c r="Y111" s="442"/>
      <c r="Z111" s="443"/>
      <c r="AA111" s="442">
        <v>7.8</v>
      </c>
      <c r="AB111" s="443"/>
      <c r="AC111" s="390">
        <v>16</v>
      </c>
      <c r="AD111" s="393"/>
      <c r="AE111" s="390">
        <f t="shared" ref="AE111:AE112" si="46">AC111*30</f>
        <v>480</v>
      </c>
      <c r="AF111" s="393"/>
      <c r="AG111" s="390">
        <f>+SUM(AI111:AN111)</f>
        <v>198</v>
      </c>
      <c r="AH111" s="393"/>
      <c r="AI111" s="390">
        <v>90</v>
      </c>
      <c r="AJ111" s="393"/>
      <c r="AK111" s="390">
        <v>45</v>
      </c>
      <c r="AL111" s="393"/>
      <c r="AM111" s="390">
        <v>63</v>
      </c>
      <c r="AN111" s="393"/>
      <c r="AO111" s="390">
        <f t="shared" ref="AO111:AO112" si="47">AE111-AG111</f>
        <v>282</v>
      </c>
      <c r="AP111" s="393"/>
      <c r="AQ111" s="390"/>
      <c r="AR111" s="391"/>
      <c r="AS111" s="412"/>
      <c r="AT111" s="393"/>
      <c r="AU111" s="390"/>
      <c r="AV111" s="391"/>
      <c r="AW111" s="412"/>
      <c r="AX111" s="393"/>
      <c r="AY111" s="390"/>
      <c r="AZ111" s="391"/>
      <c r="BA111" s="412"/>
      <c r="BB111" s="393"/>
      <c r="BC111" s="394"/>
      <c r="BD111" s="394"/>
      <c r="BE111" s="394"/>
      <c r="BF111" s="394"/>
      <c r="BH111" s="205"/>
      <c r="BI111" s="205"/>
      <c r="BJ111" s="205"/>
    </row>
    <row r="112" spans="3:62" s="207" customFormat="1" ht="36.450000000000003" hidden="1" customHeight="1">
      <c r="C112" s="208"/>
      <c r="D112" s="435" t="s">
        <v>226</v>
      </c>
      <c r="E112" s="436"/>
      <c r="F112" s="437"/>
      <c r="G112" s="438" t="s">
        <v>143</v>
      </c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40"/>
      <c r="U112" s="430">
        <v>7.8</v>
      </c>
      <c r="V112" s="441"/>
      <c r="W112" s="442"/>
      <c r="X112" s="443"/>
      <c r="Y112" s="430"/>
      <c r="Z112" s="441"/>
      <c r="AA112" s="427">
        <v>7.8</v>
      </c>
      <c r="AB112" s="428"/>
      <c r="AC112" s="410">
        <v>16</v>
      </c>
      <c r="AD112" s="416"/>
      <c r="AE112" s="410">
        <f t="shared" si="46"/>
        <v>480</v>
      </c>
      <c r="AF112" s="411"/>
      <c r="AG112" s="390">
        <f>+SUM(AI112:AN112)</f>
        <v>198</v>
      </c>
      <c r="AH112" s="393"/>
      <c r="AI112" s="410">
        <v>90</v>
      </c>
      <c r="AJ112" s="412"/>
      <c r="AK112" s="410">
        <v>45</v>
      </c>
      <c r="AL112" s="411"/>
      <c r="AM112" s="410">
        <v>63</v>
      </c>
      <c r="AN112" s="411"/>
      <c r="AO112" s="410">
        <f t="shared" si="47"/>
        <v>282</v>
      </c>
      <c r="AP112" s="411"/>
      <c r="AQ112" s="392"/>
      <c r="AR112" s="391"/>
      <c r="AS112" s="392"/>
      <c r="AT112" s="391"/>
      <c r="AU112" s="390"/>
      <c r="AV112" s="391"/>
      <c r="AW112" s="392"/>
      <c r="AX112" s="391"/>
      <c r="AY112" s="390"/>
      <c r="AZ112" s="391"/>
      <c r="BA112" s="392"/>
      <c r="BB112" s="393"/>
      <c r="BC112" s="394"/>
      <c r="BD112" s="394"/>
      <c r="BE112" s="394"/>
      <c r="BF112" s="394"/>
      <c r="BH112" s="205"/>
      <c r="BI112" s="205"/>
      <c r="BJ112" s="205"/>
    </row>
    <row r="113" spans="3:62" s="207" customFormat="1" ht="49.95" hidden="1" customHeight="1">
      <c r="C113" s="208"/>
      <c r="D113" s="435" t="s">
        <v>226</v>
      </c>
      <c r="E113" s="436"/>
      <c r="F113" s="437"/>
      <c r="G113" s="438" t="s">
        <v>232</v>
      </c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40"/>
      <c r="U113" s="430">
        <v>7.8</v>
      </c>
      <c r="V113" s="441"/>
      <c r="W113" s="442"/>
      <c r="X113" s="443"/>
      <c r="Y113" s="430"/>
      <c r="Z113" s="441"/>
      <c r="AA113" s="427">
        <v>7.8</v>
      </c>
      <c r="AB113" s="428"/>
      <c r="AC113" s="410">
        <v>16</v>
      </c>
      <c r="AD113" s="416"/>
      <c r="AE113" s="410">
        <f t="shared" ref="AE113:AE121" si="48">AC113*30</f>
        <v>480</v>
      </c>
      <c r="AF113" s="411"/>
      <c r="AG113" s="390">
        <f>+SUM(AI113:AN113)</f>
        <v>198</v>
      </c>
      <c r="AH113" s="393"/>
      <c r="AI113" s="410">
        <v>90</v>
      </c>
      <c r="AJ113" s="412"/>
      <c r="AK113" s="410">
        <v>45</v>
      </c>
      <c r="AL113" s="411"/>
      <c r="AM113" s="410">
        <v>63</v>
      </c>
      <c r="AN113" s="411"/>
      <c r="AO113" s="410">
        <f t="shared" ref="AO113:AO121" si="49">AE113-AG113</f>
        <v>282</v>
      </c>
      <c r="AP113" s="411"/>
      <c r="AQ113" s="392"/>
      <c r="AR113" s="391"/>
      <c r="AS113" s="392"/>
      <c r="AT113" s="391"/>
      <c r="AU113" s="390"/>
      <c r="AV113" s="391"/>
      <c r="AW113" s="392"/>
      <c r="AX113" s="391"/>
      <c r="AY113" s="390"/>
      <c r="AZ113" s="391"/>
      <c r="BA113" s="392"/>
      <c r="BB113" s="393"/>
      <c r="BC113" s="394"/>
      <c r="BD113" s="394"/>
      <c r="BE113" s="394"/>
      <c r="BF113" s="394"/>
      <c r="BH113" s="205"/>
      <c r="BI113" s="205"/>
      <c r="BJ113" s="205"/>
    </row>
    <row r="114" spans="3:62" s="78" customFormat="1" ht="22.8">
      <c r="C114" s="80"/>
      <c r="D114" s="395" t="s">
        <v>227</v>
      </c>
      <c r="E114" s="396"/>
      <c r="F114" s="397"/>
      <c r="G114" s="413" t="s">
        <v>177</v>
      </c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5"/>
      <c r="U114" s="391"/>
      <c r="V114" s="412"/>
      <c r="W114" s="390">
        <v>3</v>
      </c>
      <c r="X114" s="393"/>
      <c r="Y114" s="391"/>
      <c r="Z114" s="412"/>
      <c r="AA114" s="410">
        <v>3</v>
      </c>
      <c r="AB114" s="411"/>
      <c r="AC114" s="410">
        <v>4</v>
      </c>
      <c r="AD114" s="416"/>
      <c r="AE114" s="410">
        <f t="shared" si="48"/>
        <v>120</v>
      </c>
      <c r="AF114" s="411"/>
      <c r="AG114" s="390">
        <v>72</v>
      </c>
      <c r="AH114" s="393"/>
      <c r="AI114" s="410">
        <v>18</v>
      </c>
      <c r="AJ114" s="412"/>
      <c r="AK114" s="410"/>
      <c r="AL114" s="411"/>
      <c r="AM114" s="410">
        <v>54</v>
      </c>
      <c r="AN114" s="411"/>
      <c r="AO114" s="410">
        <f t="shared" si="49"/>
        <v>48</v>
      </c>
      <c r="AP114" s="411"/>
      <c r="AQ114" s="392"/>
      <c r="AR114" s="391"/>
      <c r="AS114" s="392"/>
      <c r="AT114" s="391"/>
      <c r="AU114" s="390">
        <v>4</v>
      </c>
      <c r="AV114" s="391"/>
      <c r="AW114" s="392"/>
      <c r="AX114" s="391"/>
      <c r="AY114" s="390"/>
      <c r="AZ114" s="391"/>
      <c r="BA114" s="392"/>
      <c r="BB114" s="393"/>
      <c r="BC114" s="394"/>
      <c r="BD114" s="394"/>
      <c r="BE114" s="394"/>
      <c r="BF114" s="394"/>
      <c r="BH114" s="79"/>
      <c r="BI114" s="79"/>
      <c r="BJ114" s="79"/>
    </row>
    <row r="115" spans="3:62" s="78" customFormat="1" ht="22.8">
      <c r="C115" s="80"/>
      <c r="D115" s="395" t="s">
        <v>279</v>
      </c>
      <c r="E115" s="396"/>
      <c r="F115" s="397"/>
      <c r="G115" s="413" t="s">
        <v>344</v>
      </c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5"/>
      <c r="U115" s="391"/>
      <c r="V115" s="412"/>
      <c r="W115" s="390">
        <v>4</v>
      </c>
      <c r="X115" s="393"/>
      <c r="Y115" s="391"/>
      <c r="Z115" s="412"/>
      <c r="AA115" s="410">
        <v>4</v>
      </c>
      <c r="AB115" s="411"/>
      <c r="AC115" s="410">
        <v>4</v>
      </c>
      <c r="AD115" s="416"/>
      <c r="AE115" s="410">
        <f t="shared" ref="AE115:AE117" si="50">AC115*30</f>
        <v>120</v>
      </c>
      <c r="AF115" s="411"/>
      <c r="AG115" s="390">
        <v>72</v>
      </c>
      <c r="AH115" s="393"/>
      <c r="AI115" s="410">
        <v>18</v>
      </c>
      <c r="AJ115" s="412"/>
      <c r="AK115" s="410">
        <v>18</v>
      </c>
      <c r="AL115" s="411"/>
      <c r="AM115" s="410">
        <v>36</v>
      </c>
      <c r="AN115" s="411"/>
      <c r="AO115" s="410">
        <f t="shared" ref="AO115:AO117" si="51">AE115-AG115</f>
        <v>48</v>
      </c>
      <c r="AP115" s="411"/>
      <c r="AQ115" s="392"/>
      <c r="AR115" s="391"/>
      <c r="AS115" s="392"/>
      <c r="AT115" s="391"/>
      <c r="AU115" s="390"/>
      <c r="AV115" s="391"/>
      <c r="AW115" s="392">
        <v>4</v>
      </c>
      <c r="AX115" s="391"/>
      <c r="AY115" s="390"/>
      <c r="AZ115" s="391"/>
      <c r="BA115" s="392"/>
      <c r="BB115" s="393"/>
      <c r="BC115" s="394"/>
      <c r="BD115" s="394"/>
      <c r="BE115" s="394"/>
      <c r="BF115" s="394"/>
      <c r="BH115" s="79"/>
      <c r="BI115" s="79"/>
      <c r="BJ115" s="79"/>
    </row>
    <row r="116" spans="3:62" s="78" customFormat="1" ht="22.8">
      <c r="C116" s="80"/>
      <c r="D116" s="395" t="s">
        <v>285</v>
      </c>
      <c r="E116" s="396"/>
      <c r="F116" s="397"/>
      <c r="G116" s="413" t="s">
        <v>345</v>
      </c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5"/>
      <c r="U116" s="391"/>
      <c r="V116" s="412"/>
      <c r="W116" s="390">
        <v>4</v>
      </c>
      <c r="X116" s="393"/>
      <c r="Y116" s="391"/>
      <c r="Z116" s="412"/>
      <c r="AA116" s="410">
        <v>4</v>
      </c>
      <c r="AB116" s="411"/>
      <c r="AC116" s="410">
        <v>4</v>
      </c>
      <c r="AD116" s="416"/>
      <c r="AE116" s="410">
        <f t="shared" si="50"/>
        <v>120</v>
      </c>
      <c r="AF116" s="411"/>
      <c r="AG116" s="390">
        <v>72</v>
      </c>
      <c r="AH116" s="393"/>
      <c r="AI116" s="410">
        <v>18</v>
      </c>
      <c r="AJ116" s="412"/>
      <c r="AK116" s="410"/>
      <c r="AL116" s="411"/>
      <c r="AM116" s="410">
        <v>54</v>
      </c>
      <c r="AN116" s="411"/>
      <c r="AO116" s="410">
        <f t="shared" si="51"/>
        <v>48</v>
      </c>
      <c r="AP116" s="411"/>
      <c r="AQ116" s="392"/>
      <c r="AR116" s="391"/>
      <c r="AS116" s="392"/>
      <c r="AT116" s="391"/>
      <c r="AU116" s="390"/>
      <c r="AV116" s="391"/>
      <c r="AW116" s="392">
        <v>4</v>
      </c>
      <c r="AX116" s="391"/>
      <c r="AY116" s="390"/>
      <c r="AZ116" s="391"/>
      <c r="BA116" s="392"/>
      <c r="BB116" s="393"/>
      <c r="BC116" s="394"/>
      <c r="BD116" s="394"/>
      <c r="BE116" s="394"/>
      <c r="BF116" s="394"/>
      <c r="BH116" s="79"/>
      <c r="BI116" s="79"/>
      <c r="BJ116" s="79"/>
    </row>
    <row r="117" spans="3:62" s="78" customFormat="1" ht="22.8">
      <c r="C117" s="80"/>
      <c r="D117" s="395" t="s">
        <v>291</v>
      </c>
      <c r="E117" s="396"/>
      <c r="F117" s="397"/>
      <c r="G117" s="413" t="s">
        <v>346</v>
      </c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5"/>
      <c r="U117" s="391"/>
      <c r="V117" s="412"/>
      <c r="W117" s="390">
        <v>3</v>
      </c>
      <c r="X117" s="393"/>
      <c r="Y117" s="391">
        <v>3</v>
      </c>
      <c r="Z117" s="412"/>
      <c r="AA117" s="410">
        <v>3</v>
      </c>
      <c r="AB117" s="411"/>
      <c r="AC117" s="410">
        <v>4</v>
      </c>
      <c r="AD117" s="416"/>
      <c r="AE117" s="410">
        <f t="shared" si="50"/>
        <v>120</v>
      </c>
      <c r="AF117" s="411"/>
      <c r="AG117" s="390">
        <v>54</v>
      </c>
      <c r="AH117" s="393"/>
      <c r="AI117" s="410">
        <v>36</v>
      </c>
      <c r="AJ117" s="412"/>
      <c r="AK117" s="410">
        <v>18</v>
      </c>
      <c r="AL117" s="411"/>
      <c r="AM117" s="410"/>
      <c r="AN117" s="411"/>
      <c r="AO117" s="410">
        <f t="shared" si="51"/>
        <v>66</v>
      </c>
      <c r="AP117" s="411"/>
      <c r="AQ117" s="392"/>
      <c r="AR117" s="391"/>
      <c r="AS117" s="392"/>
      <c r="AT117" s="391"/>
      <c r="AU117" s="390">
        <v>3</v>
      </c>
      <c r="AV117" s="391"/>
      <c r="AW117" s="392"/>
      <c r="AX117" s="391"/>
      <c r="AY117" s="390"/>
      <c r="AZ117" s="391"/>
      <c r="BA117" s="392"/>
      <c r="BB117" s="393"/>
      <c r="BC117" s="394"/>
      <c r="BD117" s="394"/>
      <c r="BE117" s="394"/>
      <c r="BF117" s="394"/>
      <c r="BH117" s="79"/>
      <c r="BI117" s="79"/>
      <c r="BJ117" s="79"/>
    </row>
    <row r="118" spans="3:62" s="78" customFormat="1" ht="22.8">
      <c r="C118" s="80"/>
      <c r="D118" s="395" t="s">
        <v>294</v>
      </c>
      <c r="E118" s="396"/>
      <c r="F118" s="397"/>
      <c r="G118" s="413" t="s">
        <v>295</v>
      </c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5"/>
      <c r="U118" s="391"/>
      <c r="V118" s="412"/>
      <c r="W118" s="390">
        <v>4</v>
      </c>
      <c r="X118" s="393"/>
      <c r="Y118" s="391">
        <v>4</v>
      </c>
      <c r="Z118" s="412"/>
      <c r="AA118" s="410">
        <v>4</v>
      </c>
      <c r="AB118" s="411"/>
      <c r="AC118" s="410">
        <v>4</v>
      </c>
      <c r="AD118" s="416"/>
      <c r="AE118" s="410">
        <f t="shared" ref="AE118" si="52">AC118*30</f>
        <v>120</v>
      </c>
      <c r="AF118" s="411"/>
      <c r="AG118" s="390">
        <v>72</v>
      </c>
      <c r="AH118" s="393"/>
      <c r="AI118" s="410">
        <v>36</v>
      </c>
      <c r="AJ118" s="412"/>
      <c r="AK118" s="410"/>
      <c r="AL118" s="411"/>
      <c r="AM118" s="410">
        <v>36</v>
      </c>
      <c r="AN118" s="411"/>
      <c r="AO118" s="410">
        <f t="shared" ref="AO118" si="53">AE118-AG118</f>
        <v>48</v>
      </c>
      <c r="AP118" s="411"/>
      <c r="AQ118" s="392"/>
      <c r="AR118" s="391"/>
      <c r="AS118" s="392"/>
      <c r="AT118" s="391"/>
      <c r="AU118" s="390"/>
      <c r="AV118" s="391"/>
      <c r="AW118" s="392">
        <v>4</v>
      </c>
      <c r="AX118" s="391"/>
      <c r="AY118" s="390"/>
      <c r="AZ118" s="391"/>
      <c r="BA118" s="392"/>
      <c r="BB118" s="393"/>
      <c r="BC118" s="394"/>
      <c r="BD118" s="394"/>
      <c r="BE118" s="394"/>
      <c r="BF118" s="394"/>
      <c r="BH118" s="79"/>
      <c r="BI118" s="79"/>
      <c r="BJ118" s="79"/>
    </row>
    <row r="119" spans="3:62" s="78" customFormat="1" ht="22.8">
      <c r="C119" s="80"/>
      <c r="D119" s="395" t="s">
        <v>298</v>
      </c>
      <c r="E119" s="396"/>
      <c r="F119" s="397"/>
      <c r="G119" s="413" t="s">
        <v>347</v>
      </c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5"/>
      <c r="U119" s="391"/>
      <c r="V119" s="412"/>
      <c r="W119" s="390">
        <v>5</v>
      </c>
      <c r="X119" s="393"/>
      <c r="Y119" s="391"/>
      <c r="Z119" s="412"/>
      <c r="AA119" s="410">
        <v>5</v>
      </c>
      <c r="AB119" s="411"/>
      <c r="AC119" s="410">
        <v>4</v>
      </c>
      <c r="AD119" s="416"/>
      <c r="AE119" s="410">
        <f t="shared" si="48"/>
        <v>120</v>
      </c>
      <c r="AF119" s="411"/>
      <c r="AG119" s="390">
        <v>72</v>
      </c>
      <c r="AH119" s="393"/>
      <c r="AI119" s="410">
        <v>36</v>
      </c>
      <c r="AJ119" s="412"/>
      <c r="AK119" s="410">
        <v>36</v>
      </c>
      <c r="AL119" s="411"/>
      <c r="AM119" s="410"/>
      <c r="AN119" s="411"/>
      <c r="AO119" s="410">
        <f t="shared" si="49"/>
        <v>48</v>
      </c>
      <c r="AP119" s="411"/>
      <c r="AQ119" s="392"/>
      <c r="AR119" s="391"/>
      <c r="AS119" s="392"/>
      <c r="AT119" s="391"/>
      <c r="AU119" s="390"/>
      <c r="AV119" s="391"/>
      <c r="AW119" s="392"/>
      <c r="AX119" s="391"/>
      <c r="AY119" s="390">
        <v>4</v>
      </c>
      <c r="AZ119" s="391"/>
      <c r="BA119" s="392"/>
      <c r="BB119" s="393"/>
      <c r="BC119" s="394"/>
      <c r="BD119" s="394"/>
      <c r="BE119" s="394"/>
      <c r="BF119" s="394"/>
      <c r="BH119" s="79"/>
      <c r="BI119" s="79"/>
      <c r="BJ119" s="79"/>
    </row>
    <row r="120" spans="3:62" s="78" customFormat="1" ht="22.8">
      <c r="C120" s="80"/>
      <c r="D120" s="395" t="s">
        <v>303</v>
      </c>
      <c r="E120" s="396"/>
      <c r="F120" s="397"/>
      <c r="G120" s="413" t="s">
        <v>348</v>
      </c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5"/>
      <c r="U120" s="391"/>
      <c r="V120" s="412"/>
      <c r="W120" s="390">
        <v>5</v>
      </c>
      <c r="X120" s="393"/>
      <c r="Y120" s="391"/>
      <c r="Z120" s="412"/>
      <c r="AA120" s="410">
        <v>5</v>
      </c>
      <c r="AB120" s="411"/>
      <c r="AC120" s="410">
        <v>4</v>
      </c>
      <c r="AD120" s="416"/>
      <c r="AE120" s="410">
        <f t="shared" ref="AE120" si="54">AC120*30</f>
        <v>120</v>
      </c>
      <c r="AF120" s="411"/>
      <c r="AG120" s="390">
        <v>72</v>
      </c>
      <c r="AH120" s="393"/>
      <c r="AI120" s="410">
        <v>18</v>
      </c>
      <c r="AJ120" s="412"/>
      <c r="AK120" s="410">
        <v>18</v>
      </c>
      <c r="AL120" s="411"/>
      <c r="AM120" s="410">
        <v>36</v>
      </c>
      <c r="AN120" s="411"/>
      <c r="AO120" s="410">
        <f t="shared" ref="AO120" si="55">AE120-AG120</f>
        <v>48</v>
      </c>
      <c r="AP120" s="411"/>
      <c r="AQ120" s="392"/>
      <c r="AR120" s="391"/>
      <c r="AS120" s="392"/>
      <c r="AT120" s="391"/>
      <c r="AU120" s="390"/>
      <c r="AV120" s="391"/>
      <c r="AW120" s="392"/>
      <c r="AX120" s="391"/>
      <c r="AY120" s="390">
        <v>4</v>
      </c>
      <c r="AZ120" s="391"/>
      <c r="BA120" s="392"/>
      <c r="BB120" s="393"/>
      <c r="BC120" s="394"/>
      <c r="BD120" s="394"/>
      <c r="BE120" s="394"/>
      <c r="BF120" s="394"/>
      <c r="BH120" s="79"/>
      <c r="BI120" s="79"/>
      <c r="BJ120" s="79"/>
    </row>
    <row r="121" spans="3:62" s="78" customFormat="1" ht="22.8">
      <c r="C121" s="80"/>
      <c r="D121" s="395" t="s">
        <v>309</v>
      </c>
      <c r="E121" s="396"/>
      <c r="F121" s="397"/>
      <c r="G121" s="413" t="s">
        <v>349</v>
      </c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5"/>
      <c r="U121" s="391"/>
      <c r="V121" s="412"/>
      <c r="W121" s="390">
        <v>6</v>
      </c>
      <c r="X121" s="393"/>
      <c r="Y121" s="391"/>
      <c r="Z121" s="412"/>
      <c r="AA121" s="410">
        <v>6</v>
      </c>
      <c r="AB121" s="411"/>
      <c r="AC121" s="410">
        <v>4</v>
      </c>
      <c r="AD121" s="416"/>
      <c r="AE121" s="410">
        <f t="shared" si="48"/>
        <v>120</v>
      </c>
      <c r="AF121" s="411"/>
      <c r="AG121" s="390">
        <v>54</v>
      </c>
      <c r="AH121" s="393"/>
      <c r="AI121" s="410">
        <v>36</v>
      </c>
      <c r="AJ121" s="412"/>
      <c r="AK121" s="410">
        <v>18</v>
      </c>
      <c r="AL121" s="411"/>
      <c r="AM121" s="410"/>
      <c r="AN121" s="411"/>
      <c r="AO121" s="410">
        <f t="shared" si="49"/>
        <v>66</v>
      </c>
      <c r="AP121" s="411"/>
      <c r="AQ121" s="392"/>
      <c r="AR121" s="391"/>
      <c r="AS121" s="392"/>
      <c r="AT121" s="391"/>
      <c r="AU121" s="390"/>
      <c r="AV121" s="391"/>
      <c r="AW121" s="392"/>
      <c r="AX121" s="391"/>
      <c r="AY121" s="390"/>
      <c r="AZ121" s="391"/>
      <c r="BA121" s="392">
        <v>6</v>
      </c>
      <c r="BB121" s="393"/>
      <c r="BC121" s="394"/>
      <c r="BD121" s="394"/>
      <c r="BE121" s="394"/>
      <c r="BF121" s="394"/>
      <c r="BH121" s="79"/>
      <c r="BI121" s="79"/>
      <c r="BJ121" s="79"/>
    </row>
    <row r="122" spans="3:62" s="78" customFormat="1" ht="22.8">
      <c r="C122" s="80"/>
      <c r="D122" s="395" t="s">
        <v>314</v>
      </c>
      <c r="E122" s="396"/>
      <c r="F122" s="397"/>
      <c r="G122" s="413" t="s">
        <v>350</v>
      </c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5"/>
      <c r="U122" s="391"/>
      <c r="V122" s="412"/>
      <c r="W122" s="390">
        <v>6</v>
      </c>
      <c r="X122" s="393"/>
      <c r="Y122" s="391"/>
      <c r="Z122" s="412"/>
      <c r="AA122" s="410">
        <v>6</v>
      </c>
      <c r="AB122" s="411"/>
      <c r="AC122" s="410">
        <v>4</v>
      </c>
      <c r="AD122" s="416"/>
      <c r="AE122" s="410">
        <f t="shared" ref="AE122" si="56">AC122*30</f>
        <v>120</v>
      </c>
      <c r="AF122" s="411"/>
      <c r="AG122" s="390">
        <v>72</v>
      </c>
      <c r="AH122" s="393"/>
      <c r="AI122" s="410">
        <v>18</v>
      </c>
      <c r="AJ122" s="412"/>
      <c r="AK122" s="410">
        <v>18</v>
      </c>
      <c r="AL122" s="411"/>
      <c r="AM122" s="410">
        <v>36</v>
      </c>
      <c r="AN122" s="411"/>
      <c r="AO122" s="410">
        <f t="shared" ref="AO122" si="57">AE122-AG122</f>
        <v>48</v>
      </c>
      <c r="AP122" s="411"/>
      <c r="AQ122" s="392"/>
      <c r="AR122" s="391"/>
      <c r="AS122" s="392"/>
      <c r="AT122" s="391"/>
      <c r="AU122" s="390"/>
      <c r="AV122" s="391"/>
      <c r="AW122" s="392"/>
      <c r="AX122" s="391"/>
      <c r="AY122" s="390"/>
      <c r="AZ122" s="391"/>
      <c r="BA122" s="392">
        <v>8</v>
      </c>
      <c r="BB122" s="393"/>
      <c r="BC122" s="394"/>
      <c r="BD122" s="394"/>
      <c r="BE122" s="394"/>
      <c r="BF122" s="394"/>
      <c r="BH122" s="79"/>
      <c r="BI122" s="79"/>
      <c r="BJ122" s="79"/>
    </row>
    <row r="123" spans="3:62" s="78" customFormat="1" ht="23.4" thickBot="1">
      <c r="C123" s="80"/>
      <c r="D123" s="395" t="s">
        <v>320</v>
      </c>
      <c r="E123" s="396"/>
      <c r="F123" s="397"/>
      <c r="G123" s="413" t="s">
        <v>351</v>
      </c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5"/>
      <c r="U123" s="391"/>
      <c r="V123" s="412"/>
      <c r="W123" s="390">
        <v>6</v>
      </c>
      <c r="X123" s="393"/>
      <c r="Y123" s="391">
        <v>6</v>
      </c>
      <c r="Z123" s="412"/>
      <c r="AA123" s="410">
        <v>6</v>
      </c>
      <c r="AB123" s="411"/>
      <c r="AC123" s="410">
        <v>4</v>
      </c>
      <c r="AD123" s="416"/>
      <c r="AE123" s="410">
        <f t="shared" ref="AE123:AE125" si="58">AC123*30</f>
        <v>120</v>
      </c>
      <c r="AF123" s="411"/>
      <c r="AG123" s="390">
        <v>54</v>
      </c>
      <c r="AH123" s="393"/>
      <c r="AI123" s="410">
        <v>36</v>
      </c>
      <c r="AJ123" s="412"/>
      <c r="AK123" s="410">
        <v>18</v>
      </c>
      <c r="AL123" s="411"/>
      <c r="AM123" s="410"/>
      <c r="AN123" s="411"/>
      <c r="AO123" s="410">
        <f t="shared" ref="AO123:AO125" si="59">AE123-AG123</f>
        <v>66</v>
      </c>
      <c r="AP123" s="411"/>
      <c r="AQ123" s="392"/>
      <c r="AR123" s="391"/>
      <c r="AS123" s="392"/>
      <c r="AT123" s="391"/>
      <c r="AU123" s="390"/>
      <c r="AV123" s="391"/>
      <c r="AW123" s="392"/>
      <c r="AX123" s="391"/>
      <c r="AY123" s="390"/>
      <c r="AZ123" s="391"/>
      <c r="BA123" s="392">
        <v>6</v>
      </c>
      <c r="BB123" s="393"/>
      <c r="BC123" s="394"/>
      <c r="BD123" s="394"/>
      <c r="BE123" s="394"/>
      <c r="BF123" s="394"/>
      <c r="BH123" s="79"/>
      <c r="BI123" s="79"/>
      <c r="BJ123" s="79" t="s">
        <v>128</v>
      </c>
    </row>
    <row r="124" spans="3:62" s="207" customFormat="1" ht="30.45" hidden="1" customHeight="1">
      <c r="C124" s="208"/>
      <c r="D124" s="435" t="s">
        <v>227</v>
      </c>
      <c r="E124" s="436"/>
      <c r="F124" s="437"/>
      <c r="G124" s="438" t="s">
        <v>127</v>
      </c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40"/>
      <c r="U124" s="430"/>
      <c r="V124" s="441"/>
      <c r="W124" s="442">
        <v>8</v>
      </c>
      <c r="X124" s="443"/>
      <c r="Y124" s="430">
        <v>8</v>
      </c>
      <c r="Z124" s="441"/>
      <c r="AA124" s="427">
        <v>8</v>
      </c>
      <c r="AB124" s="428"/>
      <c r="AC124" s="427">
        <v>4</v>
      </c>
      <c r="AD124" s="444"/>
      <c r="AE124" s="427">
        <f t="shared" si="58"/>
        <v>120</v>
      </c>
      <c r="AF124" s="428"/>
      <c r="AG124" s="442">
        <f t="shared" ref="AG124:AG126" si="60">+SUM(AI124:AN124)</f>
        <v>63</v>
      </c>
      <c r="AH124" s="443"/>
      <c r="AI124" s="427">
        <v>45</v>
      </c>
      <c r="AJ124" s="441"/>
      <c r="AK124" s="427">
        <v>18</v>
      </c>
      <c r="AL124" s="428"/>
      <c r="AM124" s="427"/>
      <c r="AN124" s="428"/>
      <c r="AO124" s="427">
        <f t="shared" si="59"/>
        <v>57</v>
      </c>
      <c r="AP124" s="428"/>
      <c r="AQ124" s="429"/>
      <c r="AR124" s="430"/>
      <c r="AS124" s="429"/>
      <c r="AT124" s="430"/>
      <c r="AU124" s="442"/>
      <c r="AV124" s="430"/>
      <c r="AW124" s="429"/>
      <c r="AX124" s="430"/>
      <c r="AY124" s="442"/>
      <c r="AZ124" s="430"/>
      <c r="BA124" s="429"/>
      <c r="BB124" s="443"/>
      <c r="BC124" s="445"/>
      <c r="BD124" s="445"/>
      <c r="BE124" s="445"/>
      <c r="BF124" s="445"/>
      <c r="BH124" s="205"/>
      <c r="BI124" s="205"/>
      <c r="BJ124" s="205"/>
    </row>
    <row r="125" spans="3:62" s="207" customFormat="1" ht="18" hidden="1" customHeight="1">
      <c r="C125" s="208"/>
      <c r="D125" s="435" t="s">
        <v>227</v>
      </c>
      <c r="E125" s="436"/>
      <c r="F125" s="437"/>
      <c r="G125" s="438" t="s">
        <v>148</v>
      </c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40"/>
      <c r="U125" s="430"/>
      <c r="V125" s="441"/>
      <c r="W125" s="442">
        <v>8</v>
      </c>
      <c r="X125" s="443"/>
      <c r="Y125" s="430">
        <v>8</v>
      </c>
      <c r="Z125" s="441"/>
      <c r="AA125" s="427">
        <v>8</v>
      </c>
      <c r="AB125" s="428"/>
      <c r="AC125" s="427">
        <v>4</v>
      </c>
      <c r="AD125" s="444"/>
      <c r="AE125" s="427">
        <f t="shared" si="58"/>
        <v>120</v>
      </c>
      <c r="AF125" s="428"/>
      <c r="AG125" s="442">
        <f t="shared" ref="AG125" si="61">+SUM(AI125:AN125)</f>
        <v>63</v>
      </c>
      <c r="AH125" s="443"/>
      <c r="AI125" s="427">
        <v>45</v>
      </c>
      <c r="AJ125" s="441"/>
      <c r="AK125" s="427">
        <v>18</v>
      </c>
      <c r="AL125" s="428"/>
      <c r="AM125" s="427"/>
      <c r="AN125" s="428"/>
      <c r="AO125" s="427">
        <f t="shared" si="59"/>
        <v>57</v>
      </c>
      <c r="AP125" s="428"/>
      <c r="AQ125" s="429"/>
      <c r="AR125" s="430"/>
      <c r="AS125" s="429"/>
      <c r="AT125" s="430"/>
      <c r="AU125" s="442"/>
      <c r="AV125" s="430"/>
      <c r="AW125" s="429"/>
      <c r="AX125" s="430"/>
      <c r="AY125" s="442"/>
      <c r="AZ125" s="430"/>
      <c r="BA125" s="429"/>
      <c r="BB125" s="443"/>
      <c r="BC125" s="445"/>
      <c r="BD125" s="445"/>
      <c r="BE125" s="445"/>
      <c r="BF125" s="445"/>
      <c r="BH125" s="205"/>
      <c r="BI125" s="205"/>
      <c r="BJ125" s="205"/>
    </row>
    <row r="126" spans="3:62" s="207" customFormat="1" ht="24" hidden="1" customHeight="1" thickBot="1">
      <c r="C126" s="208"/>
      <c r="D126" s="435" t="s">
        <v>227</v>
      </c>
      <c r="E126" s="436"/>
      <c r="F126" s="437"/>
      <c r="G126" s="438" t="s">
        <v>233</v>
      </c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440"/>
      <c r="U126" s="430"/>
      <c r="V126" s="441"/>
      <c r="W126" s="442">
        <v>8</v>
      </c>
      <c r="X126" s="443"/>
      <c r="Y126" s="430">
        <v>8</v>
      </c>
      <c r="Z126" s="441"/>
      <c r="AA126" s="427">
        <v>8</v>
      </c>
      <c r="AB126" s="428"/>
      <c r="AC126" s="427">
        <v>4</v>
      </c>
      <c r="AD126" s="444"/>
      <c r="AE126" s="427">
        <f t="shared" ref="AE126" si="62">AC126*30</f>
        <v>120</v>
      </c>
      <c r="AF126" s="428"/>
      <c r="AG126" s="442">
        <f t="shared" si="60"/>
        <v>63</v>
      </c>
      <c r="AH126" s="443"/>
      <c r="AI126" s="427">
        <v>45</v>
      </c>
      <c r="AJ126" s="441"/>
      <c r="AK126" s="427">
        <v>18</v>
      </c>
      <c r="AL126" s="428"/>
      <c r="AM126" s="427"/>
      <c r="AN126" s="428"/>
      <c r="AO126" s="427">
        <f t="shared" ref="AO126" si="63">AE126-AG126</f>
        <v>57</v>
      </c>
      <c r="AP126" s="428"/>
      <c r="AQ126" s="429"/>
      <c r="AR126" s="430"/>
      <c r="AS126" s="429"/>
      <c r="AT126" s="430"/>
      <c r="AU126" s="442"/>
      <c r="AV126" s="430"/>
      <c r="AW126" s="429"/>
      <c r="AX126" s="430"/>
      <c r="AY126" s="442"/>
      <c r="AZ126" s="430"/>
      <c r="BA126" s="429"/>
      <c r="BB126" s="443"/>
      <c r="BC126" s="445"/>
      <c r="BD126" s="445"/>
      <c r="BE126" s="445"/>
      <c r="BF126" s="445"/>
      <c r="BH126" s="205"/>
      <c r="BI126" s="205"/>
      <c r="BJ126" s="205"/>
    </row>
    <row r="127" spans="3:62" s="209" customFormat="1" ht="25.2" thickBot="1">
      <c r="D127" s="648" t="s">
        <v>105</v>
      </c>
      <c r="E127" s="649"/>
      <c r="F127" s="649"/>
      <c r="G127" s="649"/>
      <c r="H127" s="649"/>
      <c r="I127" s="649"/>
      <c r="J127" s="649"/>
      <c r="K127" s="649"/>
      <c r="L127" s="649"/>
      <c r="M127" s="649"/>
      <c r="N127" s="649"/>
      <c r="O127" s="649"/>
      <c r="P127" s="649"/>
      <c r="Q127" s="649"/>
      <c r="R127" s="649"/>
      <c r="S127" s="649"/>
      <c r="T127" s="650"/>
      <c r="U127" s="446">
        <v>1</v>
      </c>
      <c r="V127" s="426"/>
      <c r="W127" s="647">
        <v>13</v>
      </c>
      <c r="X127" s="426"/>
      <c r="Y127" s="446">
        <v>4</v>
      </c>
      <c r="Z127" s="470"/>
      <c r="AA127" s="734">
        <v>14</v>
      </c>
      <c r="AB127" s="506"/>
      <c r="AC127" s="450">
        <f>AC98+AC102+AC106+AC110+AC114+AC115+AC116+AC117+AC118+AC119+AC120+AC121+AC122+AC123</f>
        <v>56</v>
      </c>
      <c r="AD127" s="450"/>
      <c r="AE127" s="450">
        <f>AE98+AE102+AE106+AE110+AE114+AE115+AE116+AE117+AE118+AE119+AE120+AE121+AE122+AE123</f>
        <v>1680</v>
      </c>
      <c r="AF127" s="450"/>
      <c r="AG127" s="450">
        <f>AG98+AG102+AG106+AG110+AG114+AG115+AG116+AG117+AG118+AG119+AG120+AG121+AG122+AG123</f>
        <v>936</v>
      </c>
      <c r="AH127" s="450"/>
      <c r="AI127" s="450">
        <f>AI98+AI102+AI106+AI110+AI114+AI115+AI116+AI117+AI118+AI119+AI120+AI121+AI122+AI123</f>
        <v>360</v>
      </c>
      <c r="AJ127" s="450"/>
      <c r="AK127" s="450">
        <f>AK102+AK106+AK110+AK115+AK117+AK119+AK120+AK121+AK122+AK123</f>
        <v>198</v>
      </c>
      <c r="AL127" s="450"/>
      <c r="AM127" s="450">
        <f>AM98+AM102+AM106+AM110+AM114+AM115+AM116+AM118+AM120+AM122</f>
        <v>378</v>
      </c>
      <c r="AN127" s="450"/>
      <c r="AO127" s="450">
        <f>AO98+AO102+AO106+AO110+AO123</f>
        <v>276</v>
      </c>
      <c r="AP127" s="450"/>
      <c r="AQ127" s="446">
        <f>AQ98</f>
        <v>3</v>
      </c>
      <c r="AR127" s="425"/>
      <c r="AS127" s="425"/>
      <c r="AT127" s="470"/>
      <c r="AU127" s="616">
        <f>AU117+AU114+AU110+AU106+AU102+AU98</f>
        <v>19</v>
      </c>
      <c r="AV127" s="646"/>
      <c r="AW127" s="425">
        <f>AW118+AW116+AW115</f>
        <v>12</v>
      </c>
      <c r="AX127" s="470"/>
      <c r="AY127" s="446">
        <f>AY120+AY119</f>
        <v>8</v>
      </c>
      <c r="AZ127" s="425"/>
      <c r="BA127" s="425">
        <f>BA123+BA122+BA121</f>
        <v>20</v>
      </c>
      <c r="BB127" s="426"/>
      <c r="BC127" s="469"/>
      <c r="BD127" s="469"/>
      <c r="BE127" s="469"/>
      <c r="BF127" s="469"/>
      <c r="BH127" s="210"/>
      <c r="BI127" s="211"/>
      <c r="BJ127" s="211"/>
    </row>
    <row r="128" spans="3:62" s="212" customFormat="1" ht="25.2" thickBot="1">
      <c r="D128" s="643" t="s">
        <v>92</v>
      </c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4"/>
      <c r="Q128" s="644"/>
      <c r="R128" s="644"/>
      <c r="S128" s="644"/>
      <c r="T128" s="645"/>
      <c r="U128" s="466">
        <f>U127</f>
        <v>1</v>
      </c>
      <c r="V128" s="631"/>
      <c r="W128" s="466">
        <f>W127+W94</f>
        <v>15</v>
      </c>
      <c r="X128" s="631"/>
      <c r="Y128" s="466">
        <v>4</v>
      </c>
      <c r="Z128" s="631"/>
      <c r="AA128" s="466">
        <f>AA127+AC94</f>
        <v>18</v>
      </c>
      <c r="AB128" s="631"/>
      <c r="AC128" s="466">
        <f>AC127+AC94</f>
        <v>60</v>
      </c>
      <c r="AD128" s="631"/>
      <c r="AE128" s="466">
        <f>AE127+AE94</f>
        <v>1800</v>
      </c>
      <c r="AF128" s="631"/>
      <c r="AG128" s="466">
        <f>AG127+AG94</f>
        <v>1008</v>
      </c>
      <c r="AH128" s="631"/>
      <c r="AI128" s="466">
        <f>AI127+AI94</f>
        <v>396</v>
      </c>
      <c r="AJ128" s="631"/>
      <c r="AK128" s="466">
        <f>AK127+AK94</f>
        <v>234</v>
      </c>
      <c r="AL128" s="631"/>
      <c r="AM128" s="466">
        <f>AM127+AM94</f>
        <v>378</v>
      </c>
      <c r="AN128" s="631"/>
      <c r="AO128" s="466">
        <f>AO127+AO94</f>
        <v>324</v>
      </c>
      <c r="AP128" s="631"/>
      <c r="AQ128" s="472">
        <f>AQ127</f>
        <v>3</v>
      </c>
      <c r="AR128" s="473"/>
      <c r="AS128" s="473"/>
      <c r="AT128" s="630"/>
      <c r="AU128" s="617">
        <f>AU127+AU94</f>
        <v>21</v>
      </c>
      <c r="AV128" s="618"/>
      <c r="AW128" s="473">
        <f>AW127+AW94</f>
        <v>14</v>
      </c>
      <c r="AX128" s="630"/>
      <c r="AY128" s="472">
        <f>AY127+AY94</f>
        <v>8</v>
      </c>
      <c r="AZ128" s="473"/>
      <c r="BA128" s="473">
        <f>BA127+BA94</f>
        <v>20</v>
      </c>
      <c r="BB128" s="630"/>
      <c r="BC128" s="471"/>
      <c r="BD128" s="471"/>
      <c r="BE128" s="471"/>
      <c r="BF128" s="471"/>
      <c r="BG128" s="213"/>
      <c r="BH128" s="214" t="s">
        <v>128</v>
      </c>
      <c r="BI128" s="215"/>
      <c r="BJ128" s="215"/>
    </row>
    <row r="129" spans="1:64" s="212" customFormat="1" ht="25.8" thickBot="1">
      <c r="C129" s="216"/>
      <c r="D129" s="639" t="s">
        <v>82</v>
      </c>
      <c r="E129" s="640"/>
      <c r="F129" s="640"/>
      <c r="G129" s="640"/>
      <c r="H129" s="640"/>
      <c r="I129" s="640"/>
      <c r="J129" s="640"/>
      <c r="K129" s="640"/>
      <c r="L129" s="640"/>
      <c r="M129" s="640"/>
      <c r="N129" s="640"/>
      <c r="O129" s="640"/>
      <c r="P129" s="640"/>
      <c r="Q129" s="640"/>
      <c r="R129" s="640"/>
      <c r="S129" s="640"/>
      <c r="T129" s="641"/>
      <c r="U129" s="617">
        <f>U128+U89</f>
        <v>17</v>
      </c>
      <c r="V129" s="642"/>
      <c r="W129" s="617">
        <f>W128+W89</f>
        <v>32</v>
      </c>
      <c r="X129" s="642"/>
      <c r="Y129" s="617">
        <f>Y128+Y89</f>
        <v>15</v>
      </c>
      <c r="Z129" s="642"/>
      <c r="AA129" s="617">
        <f>AA128+AA89</f>
        <v>41</v>
      </c>
      <c r="AB129" s="642"/>
      <c r="AC129" s="617">
        <f>AC128+AC89</f>
        <v>240</v>
      </c>
      <c r="AD129" s="642"/>
      <c r="AE129" s="617">
        <f>AE128+AE89+AO11</f>
        <v>7200</v>
      </c>
      <c r="AF129" s="642"/>
      <c r="AG129" s="617">
        <f>AG128+AG89</f>
        <v>2520</v>
      </c>
      <c r="AH129" s="642"/>
      <c r="AI129" s="617">
        <f>AI128+AI89</f>
        <v>1125</v>
      </c>
      <c r="AJ129" s="642"/>
      <c r="AK129" s="617">
        <f>AK128+AK89</f>
        <v>603</v>
      </c>
      <c r="AL129" s="642"/>
      <c r="AM129" s="617">
        <f>AM128+AM89</f>
        <v>792</v>
      </c>
      <c r="AN129" s="642"/>
      <c r="AO129" s="617">
        <f>AO128+AO89</f>
        <v>2412</v>
      </c>
      <c r="AP129" s="642"/>
      <c r="AQ129" s="617">
        <f>AQ128+AQ89</f>
        <v>25</v>
      </c>
      <c r="AR129" s="618"/>
      <c r="AS129" s="618">
        <f>AS128+AS89</f>
        <v>25</v>
      </c>
      <c r="AT129" s="733"/>
      <c r="AU129" s="617">
        <f>AU128+AU89</f>
        <v>23</v>
      </c>
      <c r="AV129" s="618"/>
      <c r="AW129" s="618">
        <f>AW128+AW89</f>
        <v>29</v>
      </c>
      <c r="AX129" s="733"/>
      <c r="AY129" s="617">
        <f>AY128+AY89</f>
        <v>23</v>
      </c>
      <c r="AZ129" s="618"/>
      <c r="BA129" s="618">
        <f>BA128+BA89</f>
        <v>27</v>
      </c>
      <c r="BB129" s="642"/>
      <c r="BC129" s="652"/>
      <c r="BD129" s="652"/>
      <c r="BE129" s="652"/>
      <c r="BF129" s="652"/>
      <c r="BG129" s="217"/>
      <c r="BH129" s="218" t="s">
        <v>128</v>
      </c>
      <c r="BI129" s="215"/>
      <c r="BJ129" s="215"/>
    </row>
    <row r="130" spans="1:64" s="180" customFormat="1" ht="25.2" thickBot="1">
      <c r="C130" s="219"/>
      <c r="D130" s="633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1"/>
      <c r="U130" s="613" t="s">
        <v>83</v>
      </c>
      <c r="V130" s="614"/>
      <c r="W130" s="614"/>
      <c r="X130" s="614"/>
      <c r="Y130" s="614"/>
      <c r="Z130" s="614"/>
      <c r="AA130" s="614"/>
      <c r="AB130" s="614"/>
      <c r="AC130" s="614"/>
      <c r="AD130" s="614"/>
      <c r="AE130" s="614"/>
      <c r="AF130" s="614"/>
      <c r="AG130" s="614"/>
      <c r="AH130" s="614"/>
      <c r="AI130" s="614"/>
      <c r="AJ130" s="614"/>
      <c r="AK130" s="614"/>
      <c r="AL130" s="614"/>
      <c r="AM130" s="614"/>
      <c r="AN130" s="614"/>
      <c r="AO130" s="614"/>
      <c r="AP130" s="615"/>
      <c r="AQ130" s="612">
        <v>4</v>
      </c>
      <c r="AR130" s="616"/>
      <c r="AS130" s="611">
        <v>4</v>
      </c>
      <c r="AT130" s="612"/>
      <c r="AU130" s="612">
        <v>2</v>
      </c>
      <c r="AV130" s="616"/>
      <c r="AW130" s="611">
        <v>2</v>
      </c>
      <c r="AX130" s="612"/>
      <c r="AY130" s="612">
        <v>3</v>
      </c>
      <c r="AZ130" s="616"/>
      <c r="BA130" s="611">
        <v>2</v>
      </c>
      <c r="BB130" s="612"/>
      <c r="BC130" s="619"/>
      <c r="BD130" s="619"/>
      <c r="BE130" s="619"/>
      <c r="BF130" s="619"/>
      <c r="BG130" s="75"/>
      <c r="BH130" s="181"/>
      <c r="BI130" s="181"/>
      <c r="BJ130" s="181"/>
    </row>
    <row r="131" spans="1:64" s="180" customFormat="1" ht="23.25" customHeight="1" thickBot="1">
      <c r="D131" s="634"/>
      <c r="E131" s="632"/>
      <c r="F131" s="632"/>
      <c r="G131" s="632"/>
      <c r="H131" s="632"/>
      <c r="I131" s="632"/>
      <c r="J131" s="632"/>
      <c r="K131" s="632"/>
      <c r="L131" s="632"/>
      <c r="M131" s="632"/>
      <c r="N131" s="632"/>
      <c r="O131" s="632"/>
      <c r="P131" s="632"/>
      <c r="Q131" s="632"/>
      <c r="R131" s="632"/>
      <c r="S131" s="632"/>
      <c r="T131" s="220"/>
      <c r="U131" s="613" t="s">
        <v>119</v>
      </c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  <c r="AJ131" s="614"/>
      <c r="AK131" s="614"/>
      <c r="AL131" s="614"/>
      <c r="AM131" s="614"/>
      <c r="AN131" s="614"/>
      <c r="AO131" s="614"/>
      <c r="AP131" s="615"/>
      <c r="AQ131" s="612">
        <v>2</v>
      </c>
      <c r="AR131" s="616"/>
      <c r="AS131" s="611">
        <v>2</v>
      </c>
      <c r="AT131" s="612"/>
      <c r="AU131" s="612">
        <v>8</v>
      </c>
      <c r="AV131" s="616"/>
      <c r="AW131" s="611">
        <v>8</v>
      </c>
      <c r="AX131" s="612"/>
      <c r="AY131" s="612">
        <v>6</v>
      </c>
      <c r="AZ131" s="616"/>
      <c r="BA131" s="611">
        <v>6</v>
      </c>
      <c r="BB131" s="612"/>
      <c r="BC131" s="619"/>
      <c r="BD131" s="619"/>
      <c r="BE131" s="619"/>
      <c r="BF131" s="619"/>
      <c r="BG131" s="75"/>
      <c r="BH131" s="181"/>
      <c r="BI131" s="181"/>
      <c r="BJ131" s="181"/>
    </row>
    <row r="132" spans="1:64" s="180" customFormat="1" ht="25.5" customHeight="1" thickBot="1"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0"/>
      <c r="O132" s="220"/>
      <c r="P132" s="220"/>
      <c r="Q132" s="220"/>
      <c r="R132" s="220"/>
      <c r="S132" s="220"/>
      <c r="T132" s="220"/>
      <c r="U132" s="613" t="s">
        <v>120</v>
      </c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4"/>
      <c r="AF132" s="614"/>
      <c r="AG132" s="614"/>
      <c r="AH132" s="614"/>
      <c r="AI132" s="614"/>
      <c r="AJ132" s="614"/>
      <c r="AK132" s="614"/>
      <c r="AL132" s="614"/>
      <c r="AM132" s="614"/>
      <c r="AN132" s="614"/>
      <c r="AO132" s="614"/>
      <c r="AP132" s="615"/>
      <c r="AQ132" s="612"/>
      <c r="AR132" s="616"/>
      <c r="AS132" s="611"/>
      <c r="AT132" s="612"/>
      <c r="AU132" s="612">
        <v>1</v>
      </c>
      <c r="AV132" s="616"/>
      <c r="AW132" s="611">
        <v>1</v>
      </c>
      <c r="AX132" s="612"/>
      <c r="AY132" s="612">
        <v>1</v>
      </c>
      <c r="AZ132" s="616"/>
      <c r="BA132" s="611">
        <v>1</v>
      </c>
      <c r="BB132" s="612"/>
      <c r="BC132" s="619"/>
      <c r="BD132" s="619"/>
      <c r="BE132" s="619"/>
      <c r="BF132" s="619"/>
      <c r="BG132" s="75"/>
      <c r="BH132" s="181"/>
      <c r="BI132" s="181"/>
      <c r="BJ132" s="181"/>
    </row>
    <row r="133" spans="1:64" s="180" customFormat="1" ht="24" customHeight="1" thickBot="1">
      <c r="N133" s="220"/>
      <c r="O133" s="220"/>
      <c r="P133" s="220"/>
      <c r="Q133" s="220"/>
      <c r="R133" s="220"/>
      <c r="S133" s="220"/>
      <c r="T133" s="220"/>
      <c r="U133" s="613" t="s">
        <v>121</v>
      </c>
      <c r="V133" s="614"/>
      <c r="W133" s="614"/>
      <c r="X133" s="614"/>
      <c r="Y133" s="614"/>
      <c r="Z133" s="614"/>
      <c r="AA133" s="614"/>
      <c r="AB133" s="614"/>
      <c r="AC133" s="614"/>
      <c r="AD133" s="614"/>
      <c r="AE133" s="614"/>
      <c r="AF133" s="614"/>
      <c r="AG133" s="614"/>
      <c r="AH133" s="614"/>
      <c r="AI133" s="614"/>
      <c r="AJ133" s="614"/>
      <c r="AK133" s="614"/>
      <c r="AL133" s="614"/>
      <c r="AM133" s="614"/>
      <c r="AN133" s="614"/>
      <c r="AO133" s="614"/>
      <c r="AP133" s="615"/>
      <c r="AQ133" s="612"/>
      <c r="AR133" s="616"/>
      <c r="AS133" s="611"/>
      <c r="AT133" s="612"/>
      <c r="AU133" s="612"/>
      <c r="AV133" s="616"/>
      <c r="AW133" s="611"/>
      <c r="AX133" s="612"/>
      <c r="AY133" s="612">
        <v>1</v>
      </c>
      <c r="AZ133" s="616"/>
      <c r="BA133" s="611"/>
      <c r="BB133" s="612"/>
      <c r="BC133" s="619"/>
      <c r="BD133" s="619"/>
      <c r="BE133" s="619"/>
      <c r="BF133" s="619"/>
      <c r="BG133" s="181"/>
      <c r="BH133" s="181"/>
      <c r="BI133" s="181" t="s">
        <v>128</v>
      </c>
      <c r="BJ133" s="181"/>
    </row>
    <row r="134" spans="1:64" s="183" customFormat="1" ht="8.5500000000000007" customHeight="1" thickBot="1">
      <c r="A134" s="182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1"/>
      <c r="BH134" s="181"/>
      <c r="BI134" s="181"/>
      <c r="BJ134" s="181"/>
      <c r="BK134" s="180"/>
      <c r="BL134" s="180"/>
    </row>
    <row r="135" spans="1:64" s="285" customFormat="1" ht="26.25" customHeight="1" thickBot="1">
      <c r="A135" s="284"/>
      <c r="D135" s="286"/>
      <c r="E135" s="636" t="s">
        <v>109</v>
      </c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638"/>
      <c r="AI135" s="744" t="s">
        <v>368</v>
      </c>
      <c r="AJ135" s="745"/>
      <c r="AK135" s="745"/>
      <c r="AL135" s="745"/>
      <c r="AM135" s="745"/>
      <c r="AN135" s="745"/>
      <c r="AO135" s="745"/>
      <c r="AP135" s="745"/>
      <c r="AQ135" s="745"/>
      <c r="AR135" s="745"/>
      <c r="AS135" s="745"/>
      <c r="AT135" s="745"/>
      <c r="AU135" s="745"/>
      <c r="AV135" s="745"/>
      <c r="AW135" s="745"/>
      <c r="AX135" s="745"/>
      <c r="AY135" s="745"/>
      <c r="AZ135" s="745"/>
      <c r="BA135" s="745"/>
      <c r="BB135" s="746"/>
      <c r="BC135" s="287"/>
      <c r="BD135" s="287"/>
      <c r="BE135" s="287"/>
      <c r="BF135" s="287"/>
      <c r="BG135" s="287"/>
      <c r="BH135" s="288"/>
      <c r="BI135" s="288"/>
      <c r="BJ135" s="288"/>
    </row>
    <row r="136" spans="1:64" s="285" customFormat="1" ht="12.75" customHeight="1">
      <c r="A136" s="284"/>
      <c r="D136" s="289"/>
      <c r="E136" s="290"/>
      <c r="F136" s="29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1"/>
      <c r="AJ136" s="291"/>
      <c r="AK136" s="291"/>
      <c r="AL136" s="291"/>
      <c r="AM136" s="291"/>
      <c r="AN136" s="291"/>
      <c r="AO136" s="291"/>
      <c r="AP136" s="291"/>
      <c r="AQ136" s="291"/>
      <c r="AR136" s="291"/>
      <c r="AS136" s="291"/>
      <c r="AT136" s="291"/>
      <c r="AU136" s="291"/>
      <c r="AV136" s="291"/>
      <c r="AW136" s="291"/>
      <c r="AX136" s="291"/>
      <c r="AY136" s="291"/>
      <c r="AZ136" s="291"/>
      <c r="BA136" s="291"/>
      <c r="BB136" s="291"/>
      <c r="BC136" s="287"/>
      <c r="BD136" s="287"/>
      <c r="BE136" s="287"/>
      <c r="BF136" s="287"/>
      <c r="BG136" s="287"/>
      <c r="BH136" s="288"/>
      <c r="BI136" s="288"/>
      <c r="BJ136" s="288"/>
    </row>
    <row r="137" spans="1:64" s="285" customFormat="1" ht="21" customHeight="1">
      <c r="A137" s="284"/>
      <c r="D137" s="747" t="s">
        <v>239</v>
      </c>
      <c r="E137" s="747"/>
      <c r="F137" s="747"/>
      <c r="G137" s="747"/>
      <c r="H137" s="747"/>
      <c r="I137" s="747"/>
      <c r="J137" s="747"/>
      <c r="K137" s="747"/>
      <c r="L137" s="747"/>
      <c r="M137" s="747"/>
      <c r="N137" s="747"/>
      <c r="O137" s="747"/>
      <c r="P137" s="747"/>
      <c r="Q137" s="747"/>
      <c r="R137" s="747"/>
      <c r="S137" s="330"/>
      <c r="T137" s="33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87"/>
      <c r="BD137" s="287"/>
      <c r="BE137" s="287"/>
      <c r="BF137" s="287"/>
      <c r="BG137" s="287"/>
      <c r="BH137" s="288"/>
      <c r="BI137" s="288"/>
      <c r="BJ137" s="288"/>
    </row>
    <row r="138" spans="1:64" s="285" customFormat="1" ht="21.75" customHeight="1">
      <c r="A138" s="292"/>
      <c r="D138" s="747" t="s">
        <v>240</v>
      </c>
      <c r="E138" s="747"/>
      <c r="F138" s="747"/>
      <c r="G138" s="747"/>
      <c r="H138" s="747"/>
      <c r="I138" s="747"/>
      <c r="J138" s="747"/>
      <c r="K138" s="747"/>
      <c r="L138" s="747"/>
      <c r="M138" s="747"/>
      <c r="N138" s="747"/>
      <c r="O138" s="747"/>
      <c r="P138" s="747"/>
      <c r="Q138" s="747"/>
      <c r="R138" s="747"/>
      <c r="S138" s="331"/>
      <c r="T138" s="331"/>
      <c r="U138" s="293"/>
      <c r="V138" s="293"/>
      <c r="W138" s="294"/>
      <c r="X138" s="294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8"/>
      <c r="BH138" s="288"/>
      <c r="BI138" s="288"/>
      <c r="BJ138" s="288"/>
    </row>
    <row r="139" spans="1:64" s="295" customFormat="1" ht="25.5" customHeight="1">
      <c r="G139" s="332"/>
      <c r="H139" s="332"/>
      <c r="I139" s="332"/>
      <c r="J139" s="333" t="s">
        <v>84</v>
      </c>
      <c r="K139" s="333"/>
      <c r="L139" s="333"/>
      <c r="M139" s="333"/>
      <c r="N139" s="333"/>
      <c r="O139" s="333"/>
      <c r="P139" s="333"/>
      <c r="Q139" s="333"/>
      <c r="R139" s="333"/>
      <c r="S139" s="334"/>
      <c r="T139" s="334"/>
      <c r="U139" s="297"/>
      <c r="V139" s="298"/>
      <c r="W139" s="299"/>
      <c r="X139" s="300"/>
      <c r="Y139" s="300"/>
      <c r="Z139" s="301" t="s">
        <v>85</v>
      </c>
      <c r="AA139" s="737" t="s">
        <v>361</v>
      </c>
      <c r="AB139" s="737"/>
      <c r="AC139" s="737"/>
      <c r="AD139" s="737"/>
      <c r="AE139" s="737"/>
      <c r="AF139" s="737"/>
      <c r="AG139" s="301" t="s">
        <v>85</v>
      </c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E139" s="296"/>
      <c r="BF139" s="296"/>
    </row>
    <row r="140" spans="1:64" s="295" customFormat="1" ht="12" customHeight="1">
      <c r="E140" s="302"/>
      <c r="F140" s="302"/>
      <c r="G140" s="335"/>
      <c r="H140" s="335"/>
      <c r="I140" s="335"/>
      <c r="J140" s="336"/>
      <c r="K140" s="336"/>
      <c r="L140" s="337"/>
      <c r="M140" s="338"/>
      <c r="N140" s="338"/>
      <c r="O140" s="338"/>
      <c r="P140" s="339"/>
      <c r="Q140" s="748"/>
      <c r="R140" s="748"/>
      <c r="S140" s="748"/>
      <c r="T140" s="748"/>
      <c r="U140" s="305"/>
      <c r="V140" s="306"/>
      <c r="W140" s="306"/>
      <c r="X140" s="304"/>
      <c r="Y140" s="304"/>
      <c r="Z140" s="749"/>
      <c r="AA140" s="749"/>
      <c r="AB140" s="749"/>
      <c r="AC140" s="749"/>
      <c r="AD140" s="749"/>
      <c r="AE140" s="749"/>
      <c r="AF140" s="749"/>
      <c r="AG140" s="307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303"/>
      <c r="BD140" s="303"/>
      <c r="BE140" s="303"/>
      <c r="BF140" s="303"/>
      <c r="BG140" s="308"/>
      <c r="BH140" s="308"/>
      <c r="BI140" s="308"/>
      <c r="BJ140" s="308"/>
    </row>
    <row r="141" spans="1:64" s="295" customFormat="1" ht="18" customHeight="1">
      <c r="D141" s="284"/>
      <c r="E141" s="285"/>
      <c r="F141" s="285"/>
      <c r="G141" s="340"/>
      <c r="H141" s="341"/>
      <c r="I141" s="341"/>
      <c r="J141" s="333" t="s">
        <v>86</v>
      </c>
      <c r="K141" s="333"/>
      <c r="L141" s="333"/>
      <c r="M141" s="333"/>
      <c r="N141" s="333"/>
      <c r="O141" s="333"/>
      <c r="P141" s="333"/>
      <c r="Q141" s="377"/>
      <c r="R141" s="377"/>
      <c r="S141" s="334"/>
      <c r="T141" s="334"/>
      <c r="U141" s="297"/>
      <c r="V141" s="298"/>
      <c r="W141" s="299"/>
      <c r="X141" s="300"/>
      <c r="Y141" s="300"/>
      <c r="Z141" s="301" t="s">
        <v>85</v>
      </c>
      <c r="AA141" s="737" t="s">
        <v>164</v>
      </c>
      <c r="AB141" s="737"/>
      <c r="AC141" s="737"/>
      <c r="AD141" s="737"/>
      <c r="AE141" s="737"/>
      <c r="AF141" s="737"/>
      <c r="AG141" s="301" t="s">
        <v>85</v>
      </c>
      <c r="AH141" s="309"/>
      <c r="AI141" s="310"/>
      <c r="AJ141" s="310"/>
      <c r="AK141" s="743" t="s">
        <v>87</v>
      </c>
      <c r="AL141" s="743"/>
      <c r="AM141" s="743"/>
      <c r="AN141" s="743"/>
      <c r="AO141" s="743"/>
      <c r="AP141" s="743"/>
      <c r="AQ141" s="743"/>
      <c r="AR141" s="311"/>
      <c r="AS141" s="311"/>
      <c r="AT141" s="311"/>
      <c r="AU141" s="297"/>
      <c r="AV141" s="312"/>
      <c r="AW141" s="313" t="s">
        <v>362</v>
      </c>
      <c r="AX141" s="298"/>
      <c r="AY141" s="323"/>
      <c r="AZ141" s="314"/>
      <c r="BA141" s="314"/>
      <c r="BB141" s="314"/>
      <c r="BC141" s="314"/>
      <c r="BH141" s="315"/>
      <c r="BI141" s="300"/>
      <c r="BJ141" s="316"/>
    </row>
    <row r="142" spans="1:64" s="295" customFormat="1" ht="18" customHeight="1">
      <c r="D142" s="284"/>
      <c r="E142" s="285"/>
      <c r="F142" s="285"/>
      <c r="G142" s="340"/>
      <c r="H142" s="341"/>
      <c r="I142" s="341"/>
      <c r="J142" s="333"/>
      <c r="K142" s="333"/>
      <c r="L142" s="333"/>
      <c r="M142" s="333"/>
      <c r="N142" s="333"/>
      <c r="O142" s="333"/>
      <c r="P142" s="333"/>
      <c r="Q142" s="333"/>
      <c r="R142" s="333"/>
      <c r="S142" s="342"/>
      <c r="T142" s="342"/>
      <c r="U142" s="312"/>
      <c r="V142" s="317"/>
      <c r="W142" s="300"/>
      <c r="X142" s="300"/>
      <c r="Y142" s="300"/>
      <c r="Z142" s="315"/>
      <c r="AA142" s="318"/>
      <c r="AB142" s="318"/>
      <c r="AC142" s="318"/>
      <c r="AD142" s="318"/>
      <c r="AE142" s="318"/>
      <c r="AF142" s="318"/>
      <c r="AG142" s="315"/>
      <c r="AH142" s="309"/>
      <c r="AI142" s="310"/>
      <c r="AJ142" s="310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20"/>
      <c r="AW142" s="320"/>
      <c r="AX142" s="320"/>
      <c r="AY142" s="312"/>
      <c r="AZ142" s="312"/>
      <c r="BA142" s="321"/>
      <c r="BB142" s="317"/>
      <c r="BD142" s="296"/>
      <c r="BE142" s="322"/>
      <c r="BF142" s="322"/>
      <c r="BG142" s="322"/>
      <c r="BH142" s="315"/>
      <c r="BI142" s="300"/>
      <c r="BJ142" s="316"/>
    </row>
    <row r="143" spans="1:64" s="75" customFormat="1" ht="25.5" customHeight="1">
      <c r="A143" s="185"/>
      <c r="B143" s="187"/>
      <c r="C143" s="238"/>
      <c r="D143" s="243"/>
      <c r="E143" s="233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89"/>
      <c r="AC143" s="89"/>
      <c r="AD143" s="89"/>
      <c r="AE143" s="89"/>
      <c r="AF143" s="14"/>
      <c r="AG143" s="245"/>
      <c r="AH143" s="245"/>
      <c r="AI143" s="245"/>
      <c r="AJ143" s="245"/>
      <c r="AK143" s="245"/>
      <c r="AL143" s="243"/>
      <c r="AM143" s="245"/>
      <c r="AN143" s="246"/>
      <c r="AO143" s="247"/>
      <c r="AP143" s="247"/>
      <c r="AQ143" s="246"/>
      <c r="AR143" s="239"/>
      <c r="AS143" s="239"/>
      <c r="AT143" s="239"/>
      <c r="AU143" s="240"/>
      <c r="AV143" s="635"/>
      <c r="AW143" s="635"/>
      <c r="AX143" s="635"/>
      <c r="AY143" s="635"/>
      <c r="AZ143" s="241"/>
      <c r="BA143" s="242"/>
      <c r="BB143" s="242"/>
      <c r="BC143" s="239"/>
      <c r="BD143" s="239"/>
      <c r="BE143" s="248"/>
      <c r="BF143" s="248"/>
      <c r="BG143" s="239"/>
      <c r="BH143" s="239"/>
      <c r="BI143" s="239"/>
      <c r="BJ143" s="186"/>
    </row>
    <row r="144" spans="1:64" s="75" customFormat="1" ht="16.5" customHeight="1">
      <c r="A144" s="185"/>
      <c r="B144" s="249"/>
      <c r="C144" s="238"/>
      <c r="D144" s="80"/>
      <c r="E144" s="250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Y144" s="183"/>
      <c r="AO144" s="610"/>
      <c r="AP144" s="610"/>
      <c r="AQ144" s="610"/>
      <c r="AR144" s="610"/>
      <c r="AS144" s="610"/>
      <c r="AT144" s="610"/>
      <c r="AU144" s="610"/>
      <c r="AV144" s="610"/>
      <c r="AW144" s="610"/>
      <c r="AX144" s="610"/>
      <c r="AY144" s="610"/>
      <c r="AZ144" s="610"/>
      <c r="BA144" s="610"/>
      <c r="BB144" s="610"/>
      <c r="BC144" s="610"/>
      <c r="BD144" s="610"/>
      <c r="BE144" s="610"/>
      <c r="BF144" s="610"/>
      <c r="BG144" s="610"/>
      <c r="BH144" s="610"/>
      <c r="BI144" s="610"/>
      <c r="BJ144" s="610"/>
    </row>
    <row r="145" spans="1:62" s="75" customFormat="1" ht="15.75" customHeight="1">
      <c r="A145" s="185"/>
      <c r="B145" s="252"/>
      <c r="C145" s="253"/>
      <c r="D145" s="238"/>
      <c r="E145" s="238"/>
      <c r="F145" s="238"/>
      <c r="G145" s="238"/>
      <c r="H145" s="238"/>
      <c r="I145" s="238"/>
      <c r="J145" s="254"/>
      <c r="K145" s="254"/>
      <c r="L145" s="254"/>
      <c r="M145" s="254"/>
      <c r="N145" s="255"/>
      <c r="O145" s="121"/>
      <c r="P145" s="121"/>
      <c r="Q145" s="121"/>
      <c r="R145" s="256"/>
      <c r="S145" s="256"/>
      <c r="T145" s="257"/>
      <c r="Y145" s="183"/>
      <c r="AO145" s="258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</row>
    <row r="146" spans="1:62" ht="17.399999999999999">
      <c r="D146" s="238"/>
      <c r="E146" s="238"/>
      <c r="F146" s="254"/>
      <c r="G146" s="254"/>
      <c r="H146" s="254"/>
      <c r="I146" s="254"/>
      <c r="J146" s="254"/>
      <c r="K146" s="254"/>
      <c r="L146" s="259"/>
      <c r="M146" s="254"/>
      <c r="N146" s="254"/>
      <c r="O146" s="259"/>
      <c r="P146" s="254"/>
      <c r="Q146" s="75"/>
      <c r="R146" s="183"/>
      <c r="S146" s="260"/>
      <c r="T146" s="33"/>
      <c r="U146" s="260"/>
      <c r="V146" s="607"/>
      <c r="W146" s="608"/>
      <c r="X146" s="608"/>
      <c r="Y146" s="608"/>
      <c r="Z146" s="608"/>
      <c r="AA146" s="261"/>
      <c r="AB146" s="255"/>
      <c r="AC146" s="261"/>
      <c r="AD146" s="261"/>
      <c r="AE146" s="261"/>
      <c r="AF146" s="261"/>
      <c r="AG146" s="261"/>
      <c r="AH146" s="261"/>
      <c r="AI146" s="262"/>
      <c r="AJ146" s="263"/>
      <c r="AK146" s="263"/>
      <c r="AL146" s="263"/>
      <c r="AM146" s="263"/>
      <c r="AN146" s="264"/>
      <c r="AO146" s="265"/>
      <c r="AP146" s="75"/>
      <c r="AQ146" s="75"/>
      <c r="AR146" s="75"/>
      <c r="AS146" s="609"/>
      <c r="AT146" s="609"/>
      <c r="AU146" s="609"/>
      <c r="AV146" s="609"/>
      <c r="AW146" s="609"/>
      <c r="AX146" s="609"/>
      <c r="AY146" s="266"/>
      <c r="AZ146" s="266"/>
      <c r="BA146" s="267"/>
      <c r="BB146" s="267"/>
      <c r="BC146" s="268"/>
      <c r="BD146" s="269"/>
      <c r="BE146" s="269"/>
      <c r="BF146" s="269"/>
      <c r="BG146" s="269"/>
      <c r="BH146" s="270"/>
      <c r="BI146" s="271"/>
      <c r="BJ146" s="75"/>
    </row>
    <row r="147" spans="1:62" ht="13.8">
      <c r="D147" s="238"/>
      <c r="E147" s="238"/>
      <c r="F147" s="254"/>
      <c r="G147" s="254"/>
      <c r="H147" s="254"/>
      <c r="I147" s="254"/>
      <c r="J147" s="254"/>
      <c r="K147" s="254"/>
      <c r="L147" s="259"/>
      <c r="M147" s="254"/>
      <c r="N147" s="254"/>
      <c r="O147" s="259"/>
      <c r="P147" s="254"/>
      <c r="Q147" s="75"/>
      <c r="R147" s="183"/>
      <c r="S147" s="260"/>
      <c r="T147" s="33"/>
      <c r="U147" s="260"/>
      <c r="V147" s="260"/>
      <c r="W147" s="272"/>
      <c r="X147" s="75"/>
      <c r="Y147" s="183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2"/>
      <c r="AJ147" s="263"/>
      <c r="AK147" s="263"/>
      <c r="AL147" s="263"/>
      <c r="AM147" s="263"/>
      <c r="AN147" s="264"/>
      <c r="AO147" s="265"/>
      <c r="AP147" s="75"/>
      <c r="AQ147" s="75"/>
      <c r="AR147" s="75"/>
      <c r="AS147" s="609"/>
      <c r="AT147" s="609"/>
      <c r="AU147" s="609"/>
      <c r="AV147" s="609"/>
      <c r="AW147" s="609"/>
      <c r="AX147" s="609"/>
      <c r="AY147" s="75"/>
      <c r="AZ147" s="75"/>
      <c r="BA147" s="259"/>
      <c r="BB147" s="75"/>
      <c r="BC147" s="183"/>
      <c r="BD147" s="75"/>
      <c r="BE147" s="75"/>
      <c r="BF147" s="75"/>
      <c r="BG147" s="75"/>
      <c r="BH147" s="273"/>
      <c r="BI147" s="273"/>
      <c r="BJ147" s="75"/>
    </row>
    <row r="148" spans="1:62" ht="15.6">
      <c r="D148" s="238"/>
      <c r="E148" s="238"/>
      <c r="F148" s="238"/>
      <c r="G148" s="238"/>
      <c r="H148" s="238"/>
      <c r="I148" s="238"/>
      <c r="J148" s="254"/>
      <c r="K148" s="254"/>
      <c r="L148" s="254"/>
      <c r="M148" s="254"/>
      <c r="N148" s="255"/>
      <c r="O148" s="121"/>
      <c r="P148" s="121"/>
      <c r="Q148" s="121"/>
      <c r="R148" s="256"/>
      <c r="S148" s="256"/>
      <c r="T148" s="257"/>
      <c r="U148" s="260"/>
      <c r="V148" s="260"/>
      <c r="W148" s="272"/>
      <c r="X148" s="75"/>
      <c r="Y148" s="183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2"/>
      <c r="AJ148" s="263"/>
      <c r="AK148" s="263"/>
      <c r="AL148" s="263"/>
      <c r="AM148" s="263"/>
      <c r="AN148" s="264"/>
      <c r="AO148" s="265"/>
      <c r="AP148" s="75"/>
      <c r="AQ148" s="75"/>
      <c r="AR148" s="75"/>
      <c r="AS148" s="274"/>
      <c r="AT148" s="274"/>
      <c r="AU148" s="274"/>
      <c r="AV148" s="274"/>
      <c r="AW148" s="274"/>
      <c r="AX148" s="274"/>
      <c r="AY148" s="75"/>
      <c r="AZ148" s="75"/>
      <c r="BA148" s="259"/>
      <c r="BB148" s="75"/>
      <c r="BC148" s="183"/>
      <c r="BD148" s="75"/>
      <c r="BE148" s="75"/>
      <c r="BF148" s="75"/>
      <c r="BG148" s="75"/>
      <c r="BH148" s="273"/>
      <c r="BI148" s="273"/>
      <c r="BJ148" s="75"/>
    </row>
    <row r="149" spans="1:62" ht="17.399999999999999">
      <c r="D149" s="238"/>
      <c r="E149" s="238"/>
      <c r="F149" s="254"/>
      <c r="G149" s="254"/>
      <c r="H149" s="254"/>
      <c r="I149" s="254"/>
      <c r="J149" s="254"/>
      <c r="K149" s="254"/>
      <c r="L149" s="259"/>
      <c r="M149" s="254"/>
      <c r="N149" s="254"/>
      <c r="O149" s="259"/>
      <c r="P149" s="254"/>
      <c r="Q149" s="75"/>
      <c r="R149" s="183"/>
      <c r="S149" s="75"/>
      <c r="T149" s="275"/>
      <c r="U149" s="260"/>
      <c r="V149" s="607"/>
      <c r="W149" s="608"/>
      <c r="X149" s="608"/>
      <c r="Y149" s="608"/>
      <c r="Z149" s="608"/>
      <c r="AA149" s="261"/>
      <c r="AB149" s="255"/>
      <c r="AC149" s="261"/>
      <c r="AD149" s="261"/>
      <c r="AE149" s="261"/>
      <c r="AF149" s="261"/>
      <c r="AG149" s="261"/>
      <c r="AH149" s="261"/>
      <c r="AI149" s="262"/>
      <c r="AJ149" s="263"/>
      <c r="AK149" s="263"/>
      <c r="AL149" s="263"/>
      <c r="AM149" s="263"/>
      <c r="AN149" s="264"/>
      <c r="AO149" s="265"/>
      <c r="AP149" s="75"/>
      <c r="AQ149" s="75"/>
      <c r="AR149" s="75"/>
      <c r="AS149" s="249"/>
      <c r="AT149" s="238"/>
      <c r="AU149" s="238"/>
      <c r="AV149" s="238"/>
      <c r="AW149" s="238"/>
      <c r="AX149" s="238"/>
      <c r="AY149" s="75"/>
      <c r="AZ149" s="75"/>
      <c r="BA149" s="75"/>
      <c r="BB149" s="75"/>
      <c r="BC149" s="268"/>
      <c r="BD149" s="269"/>
      <c r="BE149" s="269"/>
      <c r="BF149" s="78"/>
      <c r="BG149" s="269"/>
      <c r="BH149" s="270"/>
      <c r="BI149" s="271"/>
      <c r="BJ149" s="75"/>
    </row>
    <row r="150" spans="1:62" ht="15">
      <c r="D150" s="238"/>
      <c r="E150" s="238"/>
      <c r="F150" s="254"/>
      <c r="G150" s="254"/>
      <c r="H150" s="254"/>
      <c r="I150" s="254"/>
      <c r="J150" s="254"/>
      <c r="K150" s="254"/>
      <c r="L150" s="259"/>
      <c r="M150" s="254"/>
      <c r="N150" s="254"/>
      <c r="O150" s="259"/>
      <c r="P150" s="254"/>
      <c r="Q150" s="75"/>
      <c r="R150" s="183"/>
      <c r="S150" s="75"/>
      <c r="T150" s="275"/>
      <c r="U150" s="260"/>
      <c r="V150" s="260"/>
      <c r="W150" s="272"/>
      <c r="X150" s="75"/>
      <c r="Y150" s="183"/>
      <c r="Z150" s="276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2"/>
      <c r="AK150" s="253"/>
      <c r="AL150" s="254"/>
      <c r="AM150" s="185"/>
      <c r="AN150" s="185"/>
      <c r="AO150" s="254"/>
      <c r="AP150" s="75"/>
      <c r="AQ150" s="75"/>
      <c r="AR150" s="75"/>
      <c r="AS150" s="180"/>
      <c r="AT150" s="277"/>
      <c r="AU150" s="180"/>
      <c r="AV150" s="180"/>
      <c r="AW150" s="278"/>
      <c r="AX150" s="180"/>
      <c r="AY150" s="180"/>
      <c r="AZ150" s="180"/>
      <c r="BA150" s="259"/>
      <c r="BB150" s="259"/>
      <c r="BC150" s="279"/>
      <c r="BD150" s="75"/>
      <c r="BE150" s="75"/>
      <c r="BF150" s="75"/>
      <c r="BG150" s="75"/>
      <c r="BH150" s="279"/>
      <c r="BI150" s="279"/>
      <c r="BJ150" s="75"/>
    </row>
    <row r="151" spans="1:62" ht="15.6">
      <c r="D151" s="238"/>
      <c r="E151" s="238"/>
      <c r="F151" s="238"/>
      <c r="G151" s="238"/>
      <c r="H151" s="238"/>
      <c r="I151" s="238"/>
      <c r="J151" s="254"/>
      <c r="K151" s="254"/>
      <c r="L151" s="254"/>
      <c r="M151" s="254"/>
      <c r="N151" s="255"/>
      <c r="O151" s="121"/>
      <c r="P151" s="121"/>
      <c r="Q151" s="121"/>
      <c r="R151" s="256"/>
      <c r="S151" s="256"/>
      <c r="T151" s="257"/>
      <c r="U151" s="14"/>
      <c r="V151" s="14"/>
      <c r="W151" s="14"/>
      <c r="X151" s="14"/>
      <c r="AV151" s="180"/>
      <c r="AW151" s="2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</row>
    <row r="152" spans="1:62" ht="17.399999999999999">
      <c r="D152" s="254"/>
      <c r="E152" s="254"/>
      <c r="F152" s="254"/>
      <c r="G152" s="254"/>
      <c r="H152" s="254"/>
      <c r="I152" s="254"/>
      <c r="J152" s="254"/>
      <c r="K152" s="254"/>
      <c r="L152" s="259"/>
      <c r="M152" s="254"/>
      <c r="N152" s="254"/>
      <c r="O152" s="259"/>
      <c r="P152" s="254"/>
      <c r="Q152" s="281"/>
      <c r="R152" s="183"/>
      <c r="S152" s="75"/>
      <c r="T152" s="260"/>
      <c r="Y152" s="14"/>
      <c r="Z152" s="14"/>
      <c r="AA152" s="14"/>
      <c r="AB152" s="14"/>
      <c r="AC152" s="14"/>
      <c r="AD152" s="14"/>
      <c r="AP152" s="226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278"/>
      <c r="BG152" s="180"/>
      <c r="BH152" s="180"/>
      <c r="BI152" s="180"/>
      <c r="BJ152" s="180"/>
    </row>
    <row r="153" spans="1:62" ht="17.399999999999999">
      <c r="M153" s="14"/>
      <c r="N153" s="14"/>
      <c r="O153" s="14"/>
      <c r="P153" s="14"/>
      <c r="Q153" s="189"/>
      <c r="R153" s="189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W153" s="78"/>
      <c r="AZ153" s="78"/>
      <c r="BC153" s="256"/>
      <c r="BF153" s="256"/>
      <c r="BG153" s="256"/>
      <c r="BH153" s="256"/>
      <c r="BI153" s="256"/>
    </row>
    <row r="154" spans="1:62">
      <c r="M154" s="14"/>
      <c r="N154" s="14"/>
      <c r="U154" s="14"/>
      <c r="V154" s="14"/>
      <c r="W154" s="14"/>
      <c r="X154" s="14"/>
    </row>
    <row r="155" spans="1:62" ht="17.399999999999999">
      <c r="O155" s="14"/>
      <c r="P155" s="14"/>
      <c r="Q155" s="78"/>
      <c r="R155" s="78"/>
      <c r="S155" s="14"/>
      <c r="T155" s="14"/>
      <c r="AW155" s="226"/>
      <c r="AY155" s="189"/>
    </row>
    <row r="156" spans="1:62" ht="17.399999999999999">
      <c r="M156" s="226"/>
      <c r="N156" s="226"/>
      <c r="O156" s="14"/>
      <c r="P156" s="14"/>
      <c r="Q156" s="189"/>
      <c r="R156" s="189"/>
      <c r="S156" s="14"/>
      <c r="T156" s="14"/>
      <c r="AY156" s="189"/>
      <c r="BF156" s="189"/>
    </row>
    <row r="157" spans="1:62">
      <c r="M157" s="14"/>
      <c r="N157" s="14"/>
    </row>
    <row r="159" spans="1:62">
      <c r="AX159" s="189"/>
      <c r="AY159" s="189"/>
    </row>
  </sheetData>
  <mergeCells count="1878">
    <mergeCell ref="AG52:AH52"/>
    <mergeCell ref="AK52:AL52"/>
    <mergeCell ref="AO52:AP52"/>
    <mergeCell ref="D52:F52"/>
    <mergeCell ref="AW53:AX53"/>
    <mergeCell ref="AY53:AZ53"/>
    <mergeCell ref="BA53:BB53"/>
    <mergeCell ref="AI53:AJ53"/>
    <mergeCell ref="AM53:AN53"/>
    <mergeCell ref="AQ53:AR53"/>
    <mergeCell ref="AS53:AT53"/>
    <mergeCell ref="Y53:Z53"/>
    <mergeCell ref="BC78:BD78"/>
    <mergeCell ref="BE78:BF78"/>
    <mergeCell ref="AK55:AL55"/>
    <mergeCell ref="AE63:AF63"/>
    <mergeCell ref="AG63:AH63"/>
    <mergeCell ref="AI63:AJ63"/>
    <mergeCell ref="AW61:AX61"/>
    <mergeCell ref="AY61:AZ61"/>
    <mergeCell ref="AC61:AD61"/>
    <mergeCell ref="AG65:AH65"/>
    <mergeCell ref="AU65:AV65"/>
    <mergeCell ref="AK57:AL57"/>
    <mergeCell ref="AQ62:AR62"/>
    <mergeCell ref="BC61:BD61"/>
    <mergeCell ref="AQ60:AR60"/>
    <mergeCell ref="AE61:AF61"/>
    <mergeCell ref="AG61:AH61"/>
    <mergeCell ref="AI61:AJ61"/>
    <mergeCell ref="AE65:AF65"/>
    <mergeCell ref="AS56:AT56"/>
    <mergeCell ref="BE75:BF75"/>
    <mergeCell ref="D57:F57"/>
    <mergeCell ref="AM61:AN61"/>
    <mergeCell ref="AU64:AV64"/>
    <mergeCell ref="BE56:BF56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G62:T62"/>
    <mergeCell ref="U62:V62"/>
    <mergeCell ref="W62:X62"/>
    <mergeCell ref="Y62:Z62"/>
    <mergeCell ref="AW62:AX62"/>
    <mergeCell ref="AY62:AZ62"/>
    <mergeCell ref="BA62:BB62"/>
    <mergeCell ref="AA64:AB64"/>
    <mergeCell ref="AC64:AD64"/>
    <mergeCell ref="AE64:AF64"/>
    <mergeCell ref="AQ64:AR64"/>
    <mergeCell ref="Y63:Z63"/>
    <mergeCell ref="U63:V63"/>
    <mergeCell ref="AQ38:BB38"/>
    <mergeCell ref="D41:BB41"/>
    <mergeCell ref="D42:BB42"/>
    <mergeCell ref="D59:BB59"/>
    <mergeCell ref="BE57:BF57"/>
    <mergeCell ref="AY57:AZ57"/>
    <mergeCell ref="U55:V55"/>
    <mergeCell ref="AM54:AN54"/>
    <mergeCell ref="AO54:AP54"/>
    <mergeCell ref="AQ54:AR54"/>
    <mergeCell ref="AS54:AT54"/>
    <mergeCell ref="AU54:AV54"/>
    <mergeCell ref="AC58:AD58"/>
    <mergeCell ref="BE50:BF50"/>
    <mergeCell ref="BA48:BB48"/>
    <mergeCell ref="D45:F45"/>
    <mergeCell ref="BA57:BB57"/>
    <mergeCell ref="AO57:AP57"/>
    <mergeCell ref="AQ57:AR57"/>
    <mergeCell ref="AS57:AT57"/>
    <mergeCell ref="AC51:AD51"/>
    <mergeCell ref="AG55:AH55"/>
    <mergeCell ref="AS55:AT55"/>
    <mergeCell ref="BE62:BF62"/>
    <mergeCell ref="AO58:AP58"/>
    <mergeCell ref="AM57:AN57"/>
    <mergeCell ref="AE51:AF51"/>
    <mergeCell ref="AG51:AH51"/>
    <mergeCell ref="AI51:AJ51"/>
    <mergeCell ref="Y51:Z51"/>
    <mergeCell ref="BA51:BB51"/>
    <mergeCell ref="D48:F48"/>
    <mergeCell ref="W55:X55"/>
    <mergeCell ref="Y55:Z55"/>
    <mergeCell ref="D43:F43"/>
    <mergeCell ref="BA55:BB55"/>
    <mergeCell ref="AI55:AJ55"/>
    <mergeCell ref="Q140:T140"/>
    <mergeCell ref="Z140:AF140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S64:AT64"/>
    <mergeCell ref="G68:T68"/>
    <mergeCell ref="U68:V68"/>
    <mergeCell ref="W68:X68"/>
    <mergeCell ref="Y68:Z68"/>
    <mergeCell ref="W112:X112"/>
    <mergeCell ref="Y112:Z112"/>
    <mergeCell ref="AA112:AB112"/>
    <mergeCell ref="AA141:AF141"/>
    <mergeCell ref="AK141:AQ141"/>
    <mergeCell ref="AK102:AL102"/>
    <mergeCell ref="AM102:AN102"/>
    <mergeCell ref="AO102:AP102"/>
    <mergeCell ref="AK106:AL106"/>
    <mergeCell ref="AE103:AF103"/>
    <mergeCell ref="AK108:AL108"/>
    <mergeCell ref="AM108:AN108"/>
    <mergeCell ref="AO108:AP108"/>
    <mergeCell ref="AQ108:AR108"/>
    <mergeCell ref="AI124:AJ124"/>
    <mergeCell ref="AK124:AL124"/>
    <mergeCell ref="AM124:AN124"/>
    <mergeCell ref="AO124:AP124"/>
    <mergeCell ref="AQ124:AR124"/>
    <mergeCell ref="G78:T78"/>
    <mergeCell ref="U78:V78"/>
    <mergeCell ref="W78:X78"/>
    <mergeCell ref="AI135:BB135"/>
    <mergeCell ref="D137:R137"/>
    <mergeCell ref="D138:R138"/>
    <mergeCell ref="D110:F110"/>
    <mergeCell ref="Y104:Z104"/>
    <mergeCell ref="AA104:AB104"/>
    <mergeCell ref="AC104:AD104"/>
    <mergeCell ref="AE104:AF104"/>
    <mergeCell ref="AG104:AH104"/>
    <mergeCell ref="AI104:AJ104"/>
    <mergeCell ref="AU102:AV102"/>
    <mergeCell ref="AG102:AH102"/>
    <mergeCell ref="AI102:AJ102"/>
    <mergeCell ref="AA139:AF139"/>
    <mergeCell ref="AW64:AX64"/>
    <mergeCell ref="AY64:AZ64"/>
    <mergeCell ref="D64:F64"/>
    <mergeCell ref="D95:BB95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Y60:AZ60"/>
    <mergeCell ref="D61:F61"/>
    <mergeCell ref="G61:T61"/>
    <mergeCell ref="U61:V61"/>
    <mergeCell ref="W61:X61"/>
    <mergeCell ref="Y61:Z61"/>
    <mergeCell ref="AA61:AB61"/>
    <mergeCell ref="AK60:AL60"/>
    <mergeCell ref="AA63:AB63"/>
    <mergeCell ref="D68:F68"/>
    <mergeCell ref="D62:F62"/>
    <mergeCell ref="AG64:AH64"/>
    <mergeCell ref="AO61:AP61"/>
    <mergeCell ref="G64:T64"/>
    <mergeCell ref="U64:V64"/>
    <mergeCell ref="W64:X64"/>
    <mergeCell ref="Y64:Z64"/>
    <mergeCell ref="W63:X63"/>
    <mergeCell ref="D65:F65"/>
    <mergeCell ref="G65:T65"/>
    <mergeCell ref="U65:V65"/>
    <mergeCell ref="W65:X65"/>
    <mergeCell ref="AW76:AX76"/>
    <mergeCell ref="AY76:AZ76"/>
    <mergeCell ref="BE112:BF112"/>
    <mergeCell ref="AU112:AV112"/>
    <mergeCell ref="AW112:AX112"/>
    <mergeCell ref="AY111:AZ111"/>
    <mergeCell ref="AY112:AZ112"/>
    <mergeCell ref="BA112:BB112"/>
    <mergeCell ref="BA111:BB111"/>
    <mergeCell ref="AY80:AZ80"/>
    <mergeCell ref="BA80:BB80"/>
    <mergeCell ref="AI97:AJ97"/>
    <mergeCell ref="AK97:AL97"/>
    <mergeCell ref="AM97:AN97"/>
    <mergeCell ref="AO97:AP97"/>
    <mergeCell ref="AE109:AF109"/>
    <mergeCell ref="AG109:AH109"/>
    <mergeCell ref="AI109:AJ109"/>
    <mergeCell ref="AK109:AL109"/>
    <mergeCell ref="BE111:BF111"/>
    <mergeCell ref="G110:T110"/>
    <mergeCell ref="D112:F112"/>
    <mergeCell ref="BC104:BD104"/>
    <mergeCell ref="D78:F78"/>
    <mergeCell ref="Y78:Z78"/>
    <mergeCell ref="AY72:AZ72"/>
    <mergeCell ref="AA78:AB78"/>
    <mergeCell ref="BE110:BF110"/>
    <mergeCell ref="AS110:AT110"/>
    <mergeCell ref="AU110:AV110"/>
    <mergeCell ref="AE110:AF110"/>
    <mergeCell ref="AG110:AH110"/>
    <mergeCell ref="BE106:BF106"/>
    <mergeCell ref="BE107:BF107"/>
    <mergeCell ref="BE103:BF103"/>
    <mergeCell ref="AE97:AF97"/>
    <mergeCell ref="AG97:AH97"/>
    <mergeCell ref="AK99:AL99"/>
    <mergeCell ref="BA100:BB100"/>
    <mergeCell ref="AW107:AX107"/>
    <mergeCell ref="AO101:AP101"/>
    <mergeCell ref="AQ101:AR101"/>
    <mergeCell ref="AS101:AT101"/>
    <mergeCell ref="BA97:BB97"/>
    <mergeCell ref="AG103:AH103"/>
    <mergeCell ref="AI103:AJ103"/>
    <mergeCell ref="AK103:AL103"/>
    <mergeCell ref="AM103:AN103"/>
    <mergeCell ref="AO103:AP103"/>
    <mergeCell ref="AQ103:AR103"/>
    <mergeCell ref="BC99:BD99"/>
    <mergeCell ref="BE99:BF99"/>
    <mergeCell ref="AY101:AZ101"/>
    <mergeCell ref="BA101:BB101"/>
    <mergeCell ref="BC100:BD100"/>
    <mergeCell ref="AE99:AF99"/>
    <mergeCell ref="AG99:AH99"/>
    <mergeCell ref="BE100:BF100"/>
    <mergeCell ref="BE105:BF105"/>
    <mergeCell ref="AW99:AX99"/>
    <mergeCell ref="AC97:AD97"/>
    <mergeCell ref="U96:V96"/>
    <mergeCell ref="W96:X96"/>
    <mergeCell ref="Y96:Z96"/>
    <mergeCell ref="AA96:AB96"/>
    <mergeCell ref="AC96:AD96"/>
    <mergeCell ref="AY96:AZ96"/>
    <mergeCell ref="BA96:BB96"/>
    <mergeCell ref="W94:X94"/>
    <mergeCell ref="BA93:BB93"/>
    <mergeCell ref="AO92:AP92"/>
    <mergeCell ref="AY97:AZ97"/>
    <mergeCell ref="AO60:AP60"/>
    <mergeCell ref="AY107:AZ107"/>
    <mergeCell ref="BA107:BB107"/>
    <mergeCell ref="AC78:AD78"/>
    <mergeCell ref="AE78:AF78"/>
    <mergeCell ref="AG78:AH78"/>
    <mergeCell ref="AA93:AB93"/>
    <mergeCell ref="Y93:Z93"/>
    <mergeCell ref="Y86:Z86"/>
    <mergeCell ref="AW96:AX96"/>
    <mergeCell ref="AQ92:AR92"/>
    <mergeCell ref="AQ73:AR73"/>
    <mergeCell ref="AE72:AF72"/>
    <mergeCell ref="AA62:AB62"/>
    <mergeCell ref="AC62:AD62"/>
    <mergeCell ref="AS69:AT69"/>
    <mergeCell ref="AU69:AV69"/>
    <mergeCell ref="AI64:AJ64"/>
    <mergeCell ref="AK64:AL64"/>
    <mergeCell ref="AG127:AH127"/>
    <mergeCell ref="AI127:AJ127"/>
    <mergeCell ref="AK127:AL127"/>
    <mergeCell ref="AM127:AN127"/>
    <mergeCell ref="AO127:AP127"/>
    <mergeCell ref="BA103:BB103"/>
    <mergeCell ref="BC103:BD103"/>
    <mergeCell ref="AA127:AB127"/>
    <mergeCell ref="BC112:BD112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K104:AL104"/>
    <mergeCell ref="AM104:AN104"/>
    <mergeCell ref="AO104:AP104"/>
    <mergeCell ref="AQ104:AR104"/>
    <mergeCell ref="AS104:AT104"/>
    <mergeCell ref="AU104:AV104"/>
    <mergeCell ref="AI106:AJ106"/>
    <mergeCell ref="AI110:AJ110"/>
    <mergeCell ref="AC110:AD110"/>
    <mergeCell ref="AK110:AL110"/>
    <mergeCell ref="AM110:AN110"/>
    <mergeCell ref="AO110:AP110"/>
    <mergeCell ref="AQ110:AR110"/>
    <mergeCell ref="BC107:BD107"/>
    <mergeCell ref="AK105:AL105"/>
    <mergeCell ref="BC129:BD129"/>
    <mergeCell ref="BE129:BF129"/>
    <mergeCell ref="W129:X129"/>
    <mergeCell ref="Y129:Z129"/>
    <mergeCell ref="AA129:AB129"/>
    <mergeCell ref="AC129:AD129"/>
    <mergeCell ref="AE129:AF129"/>
    <mergeCell ref="AG129:AH129"/>
    <mergeCell ref="AI129:AJ129"/>
    <mergeCell ref="AK129:AL129"/>
    <mergeCell ref="AM129:AN129"/>
    <mergeCell ref="AO129:AP129"/>
    <mergeCell ref="AQ129:AR129"/>
    <mergeCell ref="AS129:AT129"/>
    <mergeCell ref="AU129:AV129"/>
    <mergeCell ref="AW129:AX129"/>
    <mergeCell ref="AO128:AP128"/>
    <mergeCell ref="AQ128:AR128"/>
    <mergeCell ref="BA129:BB129"/>
    <mergeCell ref="W128:X128"/>
    <mergeCell ref="Y128:Z128"/>
    <mergeCell ref="AA128:AB128"/>
    <mergeCell ref="AC128:AD128"/>
    <mergeCell ref="AS124:AT124"/>
    <mergeCell ref="AU124:AV124"/>
    <mergeCell ref="AW124:AX124"/>
    <mergeCell ref="AY124:AZ124"/>
    <mergeCell ref="BA124:BB124"/>
    <mergeCell ref="AQ98:AR98"/>
    <mergeCell ref="AS98:AT98"/>
    <mergeCell ref="AU98:AV98"/>
    <mergeCell ref="AW98:AX98"/>
    <mergeCell ref="BA99:BB99"/>
    <mergeCell ref="AS96:AT96"/>
    <mergeCell ref="AY105:AZ105"/>
    <mergeCell ref="AM106:AN106"/>
    <mergeCell ref="AO106:AP106"/>
    <mergeCell ref="AI96:AJ96"/>
    <mergeCell ref="AK96:AL96"/>
    <mergeCell ref="AW54:AX54"/>
    <mergeCell ref="AY54:AZ54"/>
    <mergeCell ref="BA69:BB69"/>
    <mergeCell ref="BA73:BB73"/>
    <mergeCell ref="AY55:AZ55"/>
    <mergeCell ref="AU55:AV55"/>
    <mergeCell ref="AW55:AX55"/>
    <mergeCell ref="AI57:AJ57"/>
    <mergeCell ref="AI100:AJ100"/>
    <mergeCell ref="AY99:AZ99"/>
    <mergeCell ref="AW104:AX104"/>
    <mergeCell ref="AY104:AZ104"/>
    <mergeCell ref="AI78:AJ78"/>
    <mergeCell ref="AK78:AL78"/>
    <mergeCell ref="AM78:AN78"/>
    <mergeCell ref="AO78:AP78"/>
    <mergeCell ref="U97:V97"/>
    <mergeCell ref="W97:X97"/>
    <mergeCell ref="Y97:Z97"/>
    <mergeCell ref="AA97:AB97"/>
    <mergeCell ref="AE96:AF96"/>
    <mergeCell ref="AG96:AH96"/>
    <mergeCell ref="Q16:AB16"/>
    <mergeCell ref="AL27:AS27"/>
    <mergeCell ref="AD28:AF28"/>
    <mergeCell ref="AM36:AN39"/>
    <mergeCell ref="AM40:AN40"/>
    <mergeCell ref="AO88:AP88"/>
    <mergeCell ref="AK88:AL88"/>
    <mergeCell ref="AE88:AF88"/>
    <mergeCell ref="AC88:AD88"/>
    <mergeCell ref="AQ51:AR51"/>
    <mergeCell ref="AS58:AT58"/>
    <mergeCell ref="D58:T58"/>
    <mergeCell ref="Y34:Z39"/>
    <mergeCell ref="W34:X39"/>
    <mergeCell ref="AE33:AP33"/>
    <mergeCell ref="AE34:AF39"/>
    <mergeCell ref="D97:F97"/>
    <mergeCell ref="D87:F87"/>
    <mergeCell ref="AI87:AJ87"/>
    <mergeCell ref="AQ35:AT35"/>
    <mergeCell ref="AG72:AH72"/>
    <mergeCell ref="AC63:AD63"/>
    <mergeCell ref="AC93:AD93"/>
    <mergeCell ref="U57:V57"/>
    <mergeCell ref="AC92:AD92"/>
    <mergeCell ref="U58:V58"/>
    <mergeCell ref="G29:H29"/>
    <mergeCell ref="I29:J29"/>
    <mergeCell ref="K29:M29"/>
    <mergeCell ref="AC15:AS15"/>
    <mergeCell ref="E30:F30"/>
    <mergeCell ref="G30:H30"/>
    <mergeCell ref="BC56:BD56"/>
    <mergeCell ref="AU57:AV57"/>
    <mergeCell ref="AW57:AX57"/>
    <mergeCell ref="W73:X73"/>
    <mergeCell ref="Y73:Z73"/>
    <mergeCell ref="AG56:AH56"/>
    <mergeCell ref="BC62:BD62"/>
    <mergeCell ref="AY56:AZ56"/>
    <mergeCell ref="AK58:AL58"/>
    <mergeCell ref="AG57:AH57"/>
    <mergeCell ref="D32:BF32"/>
    <mergeCell ref="W57:X57"/>
    <mergeCell ref="U56:V56"/>
    <mergeCell ref="W56:X56"/>
    <mergeCell ref="W58:X58"/>
    <mergeCell ref="Y58:Z58"/>
    <mergeCell ref="AA58:AB58"/>
    <mergeCell ref="AU60:AV60"/>
    <mergeCell ref="AW60:AX60"/>
    <mergeCell ref="AY39:AZ39"/>
    <mergeCell ref="E27:F27"/>
    <mergeCell ref="D55:F55"/>
    <mergeCell ref="G55:T55"/>
    <mergeCell ref="AM60:AN60"/>
    <mergeCell ref="AM64:AN64"/>
    <mergeCell ref="AO64:AP64"/>
    <mergeCell ref="AE40:AF40"/>
    <mergeCell ref="U33:AB33"/>
    <mergeCell ref="U34:V39"/>
    <mergeCell ref="D40:F40"/>
    <mergeCell ref="AA34:AB39"/>
    <mergeCell ref="B8:L8"/>
    <mergeCell ref="AS51:AT51"/>
    <mergeCell ref="AW44:AX44"/>
    <mergeCell ref="AY44:AZ44"/>
    <mergeCell ref="B10:M10"/>
    <mergeCell ref="H12:M12"/>
    <mergeCell ref="P8:T8"/>
    <mergeCell ref="AA50:AB50"/>
    <mergeCell ref="AQ40:AR40"/>
    <mergeCell ref="AS40:AT40"/>
    <mergeCell ref="AU40:AV40"/>
    <mergeCell ref="G50:T50"/>
    <mergeCell ref="K30:M30"/>
    <mergeCell ref="AE48:AF48"/>
    <mergeCell ref="Y48:Z48"/>
    <mergeCell ref="AA48:AB48"/>
    <mergeCell ref="AA44:AB44"/>
    <mergeCell ref="AY37:AZ37"/>
    <mergeCell ref="I28:J28"/>
    <mergeCell ref="K28:M28"/>
    <mergeCell ref="AO43:AP43"/>
    <mergeCell ref="AQ43:AR43"/>
    <mergeCell ref="AI43:AJ43"/>
    <mergeCell ref="AK43:AL43"/>
    <mergeCell ref="Q14:AB14"/>
    <mergeCell ref="D18:BD18"/>
    <mergeCell ref="E29:F29"/>
    <mergeCell ref="E28:F28"/>
    <mergeCell ref="G27:H27"/>
    <mergeCell ref="I27:J27"/>
    <mergeCell ref="AA81:AB81"/>
    <mergeCell ref="AA55:AB55"/>
    <mergeCell ref="AY35:BB35"/>
    <mergeCell ref="D54:F54"/>
    <mergeCell ref="I30:J30"/>
    <mergeCell ref="BE61:BF61"/>
    <mergeCell ref="BA60:BB60"/>
    <mergeCell ref="D86:F86"/>
    <mergeCell ref="G86:T86"/>
    <mergeCell ref="AU58:AV58"/>
    <mergeCell ref="BE54:BF54"/>
    <mergeCell ref="D56:F56"/>
    <mergeCell ref="G56:T56"/>
    <mergeCell ref="AA56:AB56"/>
    <mergeCell ref="AC56:AD56"/>
    <mergeCell ref="AE56:AF56"/>
    <mergeCell ref="Y57:Z57"/>
    <mergeCell ref="AA57:AB57"/>
    <mergeCell ref="AC57:AD57"/>
    <mergeCell ref="AE57:AF57"/>
    <mergeCell ref="AI56:AJ56"/>
    <mergeCell ref="AK56:AL56"/>
    <mergeCell ref="AM56:AN56"/>
    <mergeCell ref="AO56:AP56"/>
    <mergeCell ref="AQ56:AR56"/>
    <mergeCell ref="BC57:BD57"/>
    <mergeCell ref="D33:F39"/>
    <mergeCell ref="AI40:AJ40"/>
    <mergeCell ref="AK40:AL40"/>
    <mergeCell ref="AD29:AF29"/>
    <mergeCell ref="X28:AC28"/>
    <mergeCell ref="BC40:BD40"/>
    <mergeCell ref="BA40:BB40"/>
    <mergeCell ref="AY50:AZ50"/>
    <mergeCell ref="BA50:BB50"/>
    <mergeCell ref="AY48:AZ48"/>
    <mergeCell ref="X10:AS10"/>
    <mergeCell ref="AG29:AI29"/>
    <mergeCell ref="BE43:BF43"/>
    <mergeCell ref="BE48:BF48"/>
    <mergeCell ref="AM48:AN48"/>
    <mergeCell ref="G57:T57"/>
    <mergeCell ref="AM89:AN89"/>
    <mergeCell ref="AI88:AJ88"/>
    <mergeCell ref="AI86:AJ86"/>
    <mergeCell ref="AK86:AL86"/>
    <mergeCell ref="AK87:AL87"/>
    <mergeCell ref="Y40:Z40"/>
    <mergeCell ref="AQ88:AR88"/>
    <mergeCell ref="AS88:AT88"/>
    <mergeCell ref="D26:S26"/>
    <mergeCell ref="X26:AI26"/>
    <mergeCell ref="AL28:AS30"/>
    <mergeCell ref="AI50:AJ50"/>
    <mergeCell ref="AT28:BB30"/>
    <mergeCell ref="AS37:AT37"/>
    <mergeCell ref="AT27:BB27"/>
    <mergeCell ref="G28:H28"/>
    <mergeCell ref="AC55:AD55"/>
    <mergeCell ref="AE55:AF55"/>
    <mergeCell ref="Y56:Z56"/>
    <mergeCell ref="BE92:BF92"/>
    <mergeCell ref="BC92:BD92"/>
    <mergeCell ref="D88:T88"/>
    <mergeCell ref="Z5:AM5"/>
    <mergeCell ref="AI19:AM19"/>
    <mergeCell ref="AL26:BE26"/>
    <mergeCell ref="U50:V50"/>
    <mergeCell ref="W50:X50"/>
    <mergeCell ref="Y50:Z50"/>
    <mergeCell ref="U9:AB9"/>
    <mergeCell ref="AH9:AS9"/>
    <mergeCell ref="X11:AP11"/>
    <mergeCell ref="AC13:AS13"/>
    <mergeCell ref="AQ50:AR50"/>
    <mergeCell ref="AS50:AT50"/>
    <mergeCell ref="AK50:AL50"/>
    <mergeCell ref="AM50:AN50"/>
    <mergeCell ref="X30:AC30"/>
    <mergeCell ref="AG43:AH43"/>
    <mergeCell ref="AM43:AN43"/>
    <mergeCell ref="AG40:AH40"/>
    <mergeCell ref="BA37:BB37"/>
    <mergeCell ref="BE40:BF40"/>
    <mergeCell ref="AS44:AT44"/>
    <mergeCell ref="Y44:Z44"/>
    <mergeCell ref="BA81:BB81"/>
    <mergeCell ref="BE86:BF86"/>
    <mergeCell ref="AS89:AT89"/>
    <mergeCell ref="AY89:AZ89"/>
    <mergeCell ref="BA56:BB56"/>
    <mergeCell ref="BC54:BD54"/>
    <mergeCell ref="P6:AV6"/>
    <mergeCell ref="AM58:AN58"/>
    <mergeCell ref="AE58:AF58"/>
    <mergeCell ref="AG58:AH58"/>
    <mergeCell ref="BL93:CA93"/>
    <mergeCell ref="AG86:AH86"/>
    <mergeCell ref="AK61:AL61"/>
    <mergeCell ref="AY92:AZ92"/>
    <mergeCell ref="AK92:AL92"/>
    <mergeCell ref="AM92:AN92"/>
    <mergeCell ref="AK89:AL89"/>
    <mergeCell ref="AM88:AN88"/>
    <mergeCell ref="AY93:AZ93"/>
    <mergeCell ref="BC93:BD93"/>
    <mergeCell ref="BE93:BF93"/>
    <mergeCell ref="AW68:AX68"/>
    <mergeCell ref="AY68:AZ68"/>
    <mergeCell ref="BA68:BB68"/>
    <mergeCell ref="BC68:BD68"/>
    <mergeCell ref="AQ78:AR78"/>
    <mergeCell ref="AO63:AP63"/>
    <mergeCell ref="AQ63:AR63"/>
    <mergeCell ref="AS63:AT63"/>
    <mergeCell ref="AU63:AV63"/>
    <mergeCell ref="AW63:AX63"/>
    <mergeCell ref="AY65:AZ65"/>
    <mergeCell ref="AS83:AT83"/>
    <mergeCell ref="AU83:AV83"/>
    <mergeCell ref="AU93:AV93"/>
    <mergeCell ref="AW93:AX93"/>
    <mergeCell ref="AU92:AV92"/>
    <mergeCell ref="AW92:AX92"/>
    <mergeCell ref="AS92:AT92"/>
    <mergeCell ref="BL43:CA43"/>
    <mergeCell ref="AS43:AT43"/>
    <mergeCell ref="BC43:BD43"/>
    <mergeCell ref="AQ93:AR93"/>
    <mergeCell ref="AI93:AJ93"/>
    <mergeCell ref="AK93:AL93"/>
    <mergeCell ref="AY43:AZ43"/>
    <mergeCell ref="BA43:BB43"/>
    <mergeCell ref="AU43:AV43"/>
    <mergeCell ref="AU89:AV89"/>
    <mergeCell ref="AW89:AX89"/>
    <mergeCell ref="BE88:BF88"/>
    <mergeCell ref="BC88:BD88"/>
    <mergeCell ref="AY87:AZ87"/>
    <mergeCell ref="BE89:BF89"/>
    <mergeCell ref="AO48:AP48"/>
    <mergeCell ref="AK48:AL48"/>
    <mergeCell ref="AQ48:AR48"/>
    <mergeCell ref="AW48:AX48"/>
    <mergeCell ref="BE68:BF68"/>
    <mergeCell ref="AU56:AV56"/>
    <mergeCell ref="AW56:AX56"/>
    <mergeCell ref="BA72:BB72"/>
    <mergeCell ref="AY77:AZ77"/>
    <mergeCell ref="BE55:BF55"/>
    <mergeCell ref="BC60:BD60"/>
    <mergeCell ref="BE60:BF60"/>
    <mergeCell ref="BA44:BB44"/>
    <mergeCell ref="BC44:BD44"/>
    <mergeCell ref="BE81:BF81"/>
    <mergeCell ref="AU52:AV52"/>
    <mergeCell ref="AW52:AX52"/>
    <mergeCell ref="AM55:AN55"/>
    <mergeCell ref="AO55:AP55"/>
    <mergeCell ref="AQ55:AR55"/>
    <mergeCell ref="BE58:BF58"/>
    <mergeCell ref="AW58:AX58"/>
    <mergeCell ref="AY58:AZ58"/>
    <mergeCell ref="BA58:BB58"/>
    <mergeCell ref="BC58:BD58"/>
    <mergeCell ref="AQ61:AR61"/>
    <mergeCell ref="AS61:AT61"/>
    <mergeCell ref="AU61:AV61"/>
    <mergeCell ref="BC73:BD73"/>
    <mergeCell ref="AQ69:AR69"/>
    <mergeCell ref="BC65:BD65"/>
    <mergeCell ref="BE65:BF65"/>
    <mergeCell ref="BC63:BD63"/>
    <mergeCell ref="BE63:BF63"/>
    <mergeCell ref="BA66:BB66"/>
    <mergeCell ref="AW72:AX72"/>
    <mergeCell ref="BE71:BF71"/>
    <mergeCell ref="AU70:AV70"/>
    <mergeCell ref="AW70:AX70"/>
    <mergeCell ref="BE69:BF69"/>
    <mergeCell ref="BC66:BD66"/>
    <mergeCell ref="BE66:BF66"/>
    <mergeCell ref="AY70:AZ70"/>
    <mergeCell ref="BA70:BB70"/>
    <mergeCell ref="BC70:BD70"/>
    <mergeCell ref="BC69:BD69"/>
    <mergeCell ref="AQ72:AR72"/>
    <mergeCell ref="AS72:AT72"/>
    <mergeCell ref="AU72:AV72"/>
    <mergeCell ref="BL44:CA44"/>
    <mergeCell ref="AU44:AV44"/>
    <mergeCell ref="AW88:AX88"/>
    <mergeCell ref="AY88:AZ88"/>
    <mergeCell ref="BA88:BB88"/>
    <mergeCell ref="BE87:BF87"/>
    <mergeCell ref="AO87:AP87"/>
    <mergeCell ref="AU86:AV86"/>
    <mergeCell ref="BA86:BB86"/>
    <mergeCell ref="BC86:BD86"/>
    <mergeCell ref="AO51:AP51"/>
    <mergeCell ref="W51:X51"/>
    <mergeCell ref="BC50:BD50"/>
    <mergeCell ref="AO44:AP44"/>
    <mergeCell ref="Y89:Z89"/>
    <mergeCell ref="AS62:AT62"/>
    <mergeCell ref="AU62:AV62"/>
    <mergeCell ref="W84:X84"/>
    <mergeCell ref="Y84:Z84"/>
    <mergeCell ref="BC55:BD55"/>
    <mergeCell ref="BA54:BB54"/>
    <mergeCell ref="AI58:AJ58"/>
    <mergeCell ref="BE44:BF44"/>
    <mergeCell ref="AQ44:AR44"/>
    <mergeCell ref="AS86:AT86"/>
    <mergeCell ref="AM87:AN87"/>
    <mergeCell ref="AM81:AN81"/>
    <mergeCell ref="AO81:AP81"/>
    <mergeCell ref="AY51:AZ51"/>
    <mergeCell ref="BC48:BD48"/>
    <mergeCell ref="BA61:BB61"/>
    <mergeCell ref="BC51:BD51"/>
    <mergeCell ref="AQ81:AR81"/>
    <mergeCell ref="AC89:AD89"/>
    <mergeCell ref="D93:F93"/>
    <mergeCell ref="AM93:AN93"/>
    <mergeCell ref="AI89:AJ89"/>
    <mergeCell ref="AM86:AN86"/>
    <mergeCell ref="AO86:AP86"/>
    <mergeCell ref="AQ86:AR86"/>
    <mergeCell ref="AY73:AZ73"/>
    <mergeCell ref="AI69:AJ69"/>
    <mergeCell ref="AI73:AJ73"/>
    <mergeCell ref="AK73:AL73"/>
    <mergeCell ref="AM73:AN73"/>
    <mergeCell ref="AI82:AJ82"/>
    <mergeCell ref="AK82:AL82"/>
    <mergeCell ref="AM82:AN82"/>
    <mergeCell ref="AQ87:AR87"/>
    <mergeCell ref="AY81:AZ81"/>
    <mergeCell ref="AI79:AJ79"/>
    <mergeCell ref="AS78:AT78"/>
    <mergeCell ref="AU78:AV78"/>
    <mergeCell ref="AW78:AX78"/>
    <mergeCell ref="AY78:AZ78"/>
    <mergeCell ref="AO85:AP85"/>
    <mergeCell ref="AY79:AZ79"/>
    <mergeCell ref="AW69:AX69"/>
    <mergeCell ref="AS76:AT76"/>
    <mergeCell ref="AU76:AV76"/>
    <mergeCell ref="AW74:AX74"/>
    <mergeCell ref="AY74:AZ74"/>
    <mergeCell ref="G81:T81"/>
    <mergeCell ref="U81:V81"/>
    <mergeCell ref="W81:X81"/>
    <mergeCell ref="Y81:Z81"/>
    <mergeCell ref="AC81:AD81"/>
    <mergeCell ref="AE81:AF81"/>
    <mergeCell ref="AG81:AH81"/>
    <mergeCell ref="AI81:AJ81"/>
    <mergeCell ref="AK81:AL81"/>
    <mergeCell ref="D77:F77"/>
    <mergeCell ref="G77:T77"/>
    <mergeCell ref="U77:V77"/>
    <mergeCell ref="W77:X77"/>
    <mergeCell ref="Y77:Z77"/>
    <mergeCell ref="AG79:AH79"/>
    <mergeCell ref="AC77:AD77"/>
    <mergeCell ref="AE77:AF77"/>
    <mergeCell ref="AG77:AH77"/>
    <mergeCell ref="D127:T127"/>
    <mergeCell ref="U127:V127"/>
    <mergeCell ref="AU123:AV123"/>
    <mergeCell ref="AW123:AX123"/>
    <mergeCell ref="AK123:AL123"/>
    <mergeCell ref="AM123:AN123"/>
    <mergeCell ref="AO123:AP123"/>
    <mergeCell ref="AY126:AZ126"/>
    <mergeCell ref="Y98:Z98"/>
    <mergeCell ref="W127:X127"/>
    <mergeCell ref="U102:V102"/>
    <mergeCell ref="W102:X102"/>
    <mergeCell ref="Y102:Z102"/>
    <mergeCell ref="D94:T94"/>
    <mergeCell ref="AC127:AD127"/>
    <mergeCell ref="AE123:AF123"/>
    <mergeCell ref="AG123:AH123"/>
    <mergeCell ref="AI123:AJ123"/>
    <mergeCell ref="AA123:AB123"/>
    <mergeCell ref="AC123:AD123"/>
    <mergeCell ref="AA98:AB98"/>
    <mergeCell ref="AC98:AD98"/>
    <mergeCell ref="AE98:AF98"/>
    <mergeCell ref="AG98:AH98"/>
    <mergeCell ref="AI98:AJ98"/>
    <mergeCell ref="AA102:AB102"/>
    <mergeCell ref="AQ97:AR97"/>
    <mergeCell ref="D98:F98"/>
    <mergeCell ref="G98:T98"/>
    <mergeCell ref="U98:V98"/>
    <mergeCell ref="W98:X98"/>
    <mergeCell ref="AE127:AF127"/>
    <mergeCell ref="AY94:AZ94"/>
    <mergeCell ref="AG89:AH89"/>
    <mergeCell ref="AO89:AP89"/>
    <mergeCell ref="U94:V94"/>
    <mergeCell ref="AM69:AN69"/>
    <mergeCell ref="AO69:AP69"/>
    <mergeCell ref="AW79:AX79"/>
    <mergeCell ref="D79:F79"/>
    <mergeCell ref="U79:V79"/>
    <mergeCell ref="W79:X79"/>
    <mergeCell ref="AI71:AJ71"/>
    <mergeCell ref="AK70:AL70"/>
    <mergeCell ref="AM70:AN70"/>
    <mergeCell ref="AO70:AP70"/>
    <mergeCell ref="AQ70:AR70"/>
    <mergeCell ref="AA69:AB69"/>
    <mergeCell ref="AC69:AD69"/>
    <mergeCell ref="D82:F82"/>
    <mergeCell ref="G82:T82"/>
    <mergeCell ref="U82:V82"/>
    <mergeCell ref="W82:X82"/>
    <mergeCell ref="Y82:Z82"/>
    <mergeCell ref="AA82:AB82"/>
    <mergeCell ref="AC82:AD82"/>
    <mergeCell ref="AA77:AB77"/>
    <mergeCell ref="D81:F81"/>
    <mergeCell ref="D76:F76"/>
    <mergeCell ref="G79:T79"/>
    <mergeCell ref="AC72:AD72"/>
    <mergeCell ref="G76:T76"/>
    <mergeCell ref="W76:X76"/>
    <mergeCell ref="Y76:Z76"/>
    <mergeCell ref="AQ126:AR126"/>
    <mergeCell ref="BC124:BD124"/>
    <mergeCell ref="BE124:BF124"/>
    <mergeCell ref="AY123:AZ123"/>
    <mergeCell ref="AW102:AX102"/>
    <mergeCell ref="AY102:AZ102"/>
    <mergeCell ref="AO99:AP99"/>
    <mergeCell ref="AQ99:AR99"/>
    <mergeCell ref="AS99:AT99"/>
    <mergeCell ref="AU99:AV99"/>
    <mergeCell ref="AQ127:AR127"/>
    <mergeCell ref="AS127:AT127"/>
    <mergeCell ref="AU127:AV127"/>
    <mergeCell ref="AW127:AX127"/>
    <mergeCell ref="AY127:AZ127"/>
    <mergeCell ref="BA127:BB127"/>
    <mergeCell ref="AQ123:AR123"/>
    <mergeCell ref="AS123:AT123"/>
    <mergeCell ref="BE102:BF102"/>
    <mergeCell ref="BE127:BF127"/>
    <mergeCell ref="BE126:BF126"/>
    <mergeCell ref="AS126:AT126"/>
    <mergeCell ref="AU126:AV126"/>
    <mergeCell ref="AW126:AX126"/>
    <mergeCell ref="BA126:BB126"/>
    <mergeCell ref="BE125:BF125"/>
    <mergeCell ref="BA123:BB123"/>
    <mergeCell ref="BC123:BD123"/>
    <mergeCell ref="BE123:BF123"/>
    <mergeCell ref="BC106:BD106"/>
    <mergeCell ref="BC101:BD101"/>
    <mergeCell ref="AW106:AX106"/>
    <mergeCell ref="BC130:BD130"/>
    <mergeCell ref="BE130:BF130"/>
    <mergeCell ref="AC124:AD124"/>
    <mergeCell ref="D130:D131"/>
    <mergeCell ref="AV143:AY143"/>
    <mergeCell ref="BC133:BD133"/>
    <mergeCell ref="AS132:AT132"/>
    <mergeCell ref="AU132:AV132"/>
    <mergeCell ref="AW132:AX132"/>
    <mergeCell ref="BC131:BD131"/>
    <mergeCell ref="AY133:AZ133"/>
    <mergeCell ref="E135:AH135"/>
    <mergeCell ref="AU128:AV128"/>
    <mergeCell ref="AW128:AX128"/>
    <mergeCell ref="D129:T129"/>
    <mergeCell ref="U129:V129"/>
    <mergeCell ref="D128:T128"/>
    <mergeCell ref="U128:V128"/>
    <mergeCell ref="BC126:BD126"/>
    <mergeCell ref="D126:F126"/>
    <mergeCell ref="G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U7:BA7"/>
    <mergeCell ref="P10:W10"/>
    <mergeCell ref="AN19:AQ19"/>
    <mergeCell ref="AV19:AZ19"/>
    <mergeCell ref="AR19:AU19"/>
    <mergeCell ref="R19:V19"/>
    <mergeCell ref="N19:Q19"/>
    <mergeCell ref="U44:V44"/>
    <mergeCell ref="Y43:Z43"/>
    <mergeCell ref="AA43:AB43"/>
    <mergeCell ref="AC43:AD43"/>
    <mergeCell ref="AE43:AF43"/>
    <mergeCell ref="U48:V48"/>
    <mergeCell ref="W48:X48"/>
    <mergeCell ref="AC44:AD44"/>
    <mergeCell ref="AO50:AP50"/>
    <mergeCell ref="BE131:BF131"/>
    <mergeCell ref="BE128:BF128"/>
    <mergeCell ref="AY128:AZ128"/>
    <mergeCell ref="BA128:BB128"/>
    <mergeCell ref="BC128:BD128"/>
    <mergeCell ref="AE128:AF128"/>
    <mergeCell ref="AG128:AH128"/>
    <mergeCell ref="AI128:AJ128"/>
    <mergeCell ref="AK128:AL128"/>
    <mergeCell ref="AM128:AN128"/>
    <mergeCell ref="AS128:AT128"/>
    <mergeCell ref="E131:S131"/>
    <mergeCell ref="BA131:BB131"/>
    <mergeCell ref="U130:AP130"/>
    <mergeCell ref="AQ130:AR130"/>
    <mergeCell ref="AS130:AT130"/>
    <mergeCell ref="R27:S27"/>
    <mergeCell ref="X27:AC27"/>
    <mergeCell ref="V149:Z149"/>
    <mergeCell ref="V146:Z146"/>
    <mergeCell ref="AS146:AX147"/>
    <mergeCell ref="AO144:BJ144"/>
    <mergeCell ref="BA133:BB133"/>
    <mergeCell ref="U133:AP133"/>
    <mergeCell ref="AQ133:AR133"/>
    <mergeCell ref="AS133:AT133"/>
    <mergeCell ref="AU133:AV133"/>
    <mergeCell ref="AW133:AX133"/>
    <mergeCell ref="AY129:AZ129"/>
    <mergeCell ref="BE133:BF133"/>
    <mergeCell ref="U132:AP132"/>
    <mergeCell ref="AQ132:AR132"/>
    <mergeCell ref="BC127:BD127"/>
    <mergeCell ref="Y127:Z127"/>
    <mergeCell ref="AY132:AZ132"/>
    <mergeCell ref="BA132:BB132"/>
    <mergeCell ref="BC132:BD132"/>
    <mergeCell ref="BE132:BF132"/>
    <mergeCell ref="AU130:AV130"/>
    <mergeCell ref="AW130:AX130"/>
    <mergeCell ref="AY130:AZ130"/>
    <mergeCell ref="U131:AP131"/>
    <mergeCell ref="AQ131:AR131"/>
    <mergeCell ref="AS131:AT131"/>
    <mergeCell ref="AU131:AV131"/>
    <mergeCell ref="AW131:AX131"/>
    <mergeCell ref="AY131:AZ131"/>
    <mergeCell ref="BA130:BB130"/>
    <mergeCell ref="AK47:AL47"/>
    <mergeCell ref="AO47:AP47"/>
    <mergeCell ref="AQ37:AR37"/>
    <mergeCell ref="AS48:AT48"/>
    <mergeCell ref="AG48:AH48"/>
    <mergeCell ref="G43:T43"/>
    <mergeCell ref="BE73:BF73"/>
    <mergeCell ref="AU35:AX35"/>
    <mergeCell ref="G69:T69"/>
    <mergeCell ref="U69:V69"/>
    <mergeCell ref="AD27:AF27"/>
    <mergeCell ref="R28:S28"/>
    <mergeCell ref="P29:Q29"/>
    <mergeCell ref="R29:S29"/>
    <mergeCell ref="AS60:AT60"/>
    <mergeCell ref="N29:O29"/>
    <mergeCell ref="AU37:AV37"/>
    <mergeCell ref="AU50:AV50"/>
    <mergeCell ref="AI48:AJ48"/>
    <mergeCell ref="AG44:AH44"/>
    <mergeCell ref="AI44:AJ44"/>
    <mergeCell ref="AK44:AL44"/>
    <mergeCell ref="AM44:AN44"/>
    <mergeCell ref="AG50:AH50"/>
    <mergeCell ref="AW43:AX43"/>
    <mergeCell ref="AW37:AX37"/>
    <mergeCell ref="P30:Q30"/>
    <mergeCell ref="R30:S30"/>
    <mergeCell ref="N30:O30"/>
    <mergeCell ref="AW50:AX50"/>
    <mergeCell ref="N27:O27"/>
    <mergeCell ref="P27:Q27"/>
    <mergeCell ref="D51:F51"/>
    <mergeCell ref="G51:T51"/>
    <mergeCell ref="U51:V51"/>
    <mergeCell ref="G53:T53"/>
    <mergeCell ref="U53:V53"/>
    <mergeCell ref="W53:X53"/>
    <mergeCell ref="AC53:AD53"/>
    <mergeCell ref="AA53:AB53"/>
    <mergeCell ref="AE53:AF53"/>
    <mergeCell ref="AG53:AH53"/>
    <mergeCell ref="AK53:AL53"/>
    <mergeCell ref="AO53:AP53"/>
    <mergeCell ref="W40:X40"/>
    <mergeCell ref="AA40:AB40"/>
    <mergeCell ref="AC40:AD40"/>
    <mergeCell ref="D46:F46"/>
    <mergeCell ref="D47:F47"/>
    <mergeCell ref="D49:F49"/>
    <mergeCell ref="D53:F53"/>
    <mergeCell ref="AE49:AF49"/>
    <mergeCell ref="AC47:AD47"/>
    <mergeCell ref="AA47:AB47"/>
    <mergeCell ref="W47:X47"/>
    <mergeCell ref="AC49:AD49"/>
    <mergeCell ref="AE47:AF47"/>
    <mergeCell ref="AG47:AH47"/>
    <mergeCell ref="AI47:AJ47"/>
    <mergeCell ref="G52:T52"/>
    <mergeCell ref="AC52:AD52"/>
    <mergeCell ref="AE52:AF52"/>
    <mergeCell ref="AA52:AB52"/>
    <mergeCell ref="W52:X52"/>
    <mergeCell ref="G47:T47"/>
    <mergeCell ref="AU47:AV47"/>
    <mergeCell ref="AU51:AV51"/>
    <mergeCell ref="D50:F50"/>
    <mergeCell ref="AG46:AH46"/>
    <mergeCell ref="AI46:AJ46"/>
    <mergeCell ref="BE39:BF39"/>
    <mergeCell ref="D19:D20"/>
    <mergeCell ref="E19:H19"/>
    <mergeCell ref="W19:Z19"/>
    <mergeCell ref="D44:F44"/>
    <mergeCell ref="G44:T44"/>
    <mergeCell ref="AA19:AD19"/>
    <mergeCell ref="AE19:AH19"/>
    <mergeCell ref="AG30:AI30"/>
    <mergeCell ref="AD30:AF30"/>
    <mergeCell ref="G33:T39"/>
    <mergeCell ref="AG34:AN34"/>
    <mergeCell ref="AG35:AH39"/>
    <mergeCell ref="AI35:AN35"/>
    <mergeCell ref="AO34:AP39"/>
    <mergeCell ref="AI36:AJ39"/>
    <mergeCell ref="AQ39:AR39"/>
    <mergeCell ref="AS39:AT39"/>
    <mergeCell ref="AU39:AV39"/>
    <mergeCell ref="AW40:AX40"/>
    <mergeCell ref="AY40:AZ40"/>
    <mergeCell ref="N28:O28"/>
    <mergeCell ref="P28:Q28"/>
    <mergeCell ref="AG27:AI27"/>
    <mergeCell ref="AO40:AP40"/>
    <mergeCell ref="G48:T48"/>
    <mergeCell ref="AO46:AP46"/>
    <mergeCell ref="AU46:AV46"/>
    <mergeCell ref="BC35:BF35"/>
    <mergeCell ref="U43:V43"/>
    <mergeCell ref="W43:X43"/>
    <mergeCell ref="K27:M27"/>
    <mergeCell ref="AG28:AI28"/>
    <mergeCell ref="X29:AC29"/>
    <mergeCell ref="AQ33:BB34"/>
    <mergeCell ref="AQ36:BB36"/>
    <mergeCell ref="AW51:AX51"/>
    <mergeCell ref="AE44:AF44"/>
    <mergeCell ref="W44:X44"/>
    <mergeCell ref="AC50:AD50"/>
    <mergeCell ref="AE50:AF50"/>
    <mergeCell ref="AK51:AL51"/>
    <mergeCell ref="AM51:AN51"/>
    <mergeCell ref="AC48:AD48"/>
    <mergeCell ref="BE51:BF51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U48:AV48"/>
    <mergeCell ref="AK63:AL63"/>
    <mergeCell ref="AM63:AN63"/>
    <mergeCell ref="AW39:AX39"/>
    <mergeCell ref="BA39:BB39"/>
    <mergeCell ref="AK36:AL39"/>
    <mergeCell ref="BC37:BD37"/>
    <mergeCell ref="BE37:BF37"/>
    <mergeCell ref="BC39:BD39"/>
    <mergeCell ref="AA51:AB51"/>
    <mergeCell ref="G40:T40"/>
    <mergeCell ref="U40:V40"/>
    <mergeCell ref="AC33:AD39"/>
    <mergeCell ref="AQ58:AR58"/>
    <mergeCell ref="AG62:AH62"/>
    <mergeCell ref="AI62:AJ62"/>
    <mergeCell ref="AK62:AL62"/>
    <mergeCell ref="AM62:AN62"/>
    <mergeCell ref="AO62:AP62"/>
    <mergeCell ref="AW45:AX45"/>
    <mergeCell ref="G46:T46"/>
    <mergeCell ref="G45:T45"/>
    <mergeCell ref="W46:X46"/>
    <mergeCell ref="AA46:AB46"/>
    <mergeCell ref="AC46:AD46"/>
    <mergeCell ref="AE46:AF46"/>
    <mergeCell ref="G49:T49"/>
    <mergeCell ref="AU53:AV53"/>
    <mergeCell ref="AY63:AZ63"/>
    <mergeCell ref="BA63:BB63"/>
    <mergeCell ref="U45:V45"/>
    <mergeCell ref="W45:X45"/>
    <mergeCell ref="AK46:AL46"/>
    <mergeCell ref="U80:V80"/>
    <mergeCell ref="W80:X80"/>
    <mergeCell ref="Y80:Z80"/>
    <mergeCell ref="AA80:AB80"/>
    <mergeCell ref="AC80:AD80"/>
    <mergeCell ref="AE80:AF80"/>
    <mergeCell ref="AG80:AH80"/>
    <mergeCell ref="Y79:Z79"/>
    <mergeCell ref="AE82:AF82"/>
    <mergeCell ref="AK76:AL76"/>
    <mergeCell ref="AM76:AN76"/>
    <mergeCell ref="AO76:AP76"/>
    <mergeCell ref="AK77:AL77"/>
    <mergeCell ref="AM77:AN77"/>
    <mergeCell ref="AO77:AP77"/>
    <mergeCell ref="AC84:AD84"/>
    <mergeCell ref="AI77:AJ77"/>
    <mergeCell ref="U76:V76"/>
    <mergeCell ref="AE76:AF76"/>
    <mergeCell ref="AA76:AB76"/>
    <mergeCell ref="AC76:AD76"/>
    <mergeCell ref="AC79:AD79"/>
    <mergeCell ref="AE79:AF79"/>
    <mergeCell ref="G93:T93"/>
    <mergeCell ref="U93:V93"/>
    <mergeCell ref="W93:X93"/>
    <mergeCell ref="U92:V92"/>
    <mergeCell ref="W92:X92"/>
    <mergeCell ref="D96:F96"/>
    <mergeCell ref="G96:T96"/>
    <mergeCell ref="AK98:AL98"/>
    <mergeCell ref="AM98:AN98"/>
    <mergeCell ref="AO98:AP98"/>
    <mergeCell ref="AI94:AJ94"/>
    <mergeCell ref="AG87:AH87"/>
    <mergeCell ref="U86:V86"/>
    <mergeCell ref="W86:X86"/>
    <mergeCell ref="AA86:AB86"/>
    <mergeCell ref="G92:T92"/>
    <mergeCell ref="U89:V89"/>
    <mergeCell ref="Y87:Z87"/>
    <mergeCell ref="G87:T87"/>
    <mergeCell ref="U87:V87"/>
    <mergeCell ref="W87:X87"/>
    <mergeCell ref="W89:X89"/>
    <mergeCell ref="AA92:AB92"/>
    <mergeCell ref="D89:T89"/>
    <mergeCell ref="Y94:Z94"/>
    <mergeCell ref="AA94:AB94"/>
    <mergeCell ref="AC94:AD94"/>
    <mergeCell ref="AE94:AF94"/>
    <mergeCell ref="AG94:AH94"/>
    <mergeCell ref="AA87:AB87"/>
    <mergeCell ref="AC86:AD86"/>
    <mergeCell ref="G97:T97"/>
    <mergeCell ref="D106:F106"/>
    <mergeCell ref="G106:T106"/>
    <mergeCell ref="U110:V110"/>
    <mergeCell ref="Y103:Z103"/>
    <mergeCell ref="D111:F111"/>
    <mergeCell ref="G111:T111"/>
    <mergeCell ref="U111:V111"/>
    <mergeCell ref="AE112:AF112"/>
    <mergeCell ref="AG112:AH112"/>
    <mergeCell ref="D104:F104"/>
    <mergeCell ref="G104:T104"/>
    <mergeCell ref="U104:V104"/>
    <mergeCell ref="W104:X104"/>
    <mergeCell ref="AA103:AB103"/>
    <mergeCell ref="AA106:AB106"/>
    <mergeCell ref="D99:F99"/>
    <mergeCell ref="G99:T99"/>
    <mergeCell ref="AA124:AB124"/>
    <mergeCell ref="AE124:AF124"/>
    <mergeCell ref="AG124:AH124"/>
    <mergeCell ref="AA79:AB79"/>
    <mergeCell ref="AE93:AF93"/>
    <mergeCell ref="AG92:AH92"/>
    <mergeCell ref="AS81:AT81"/>
    <mergeCell ref="AU81:AV81"/>
    <mergeCell ref="AW81:AX81"/>
    <mergeCell ref="AQ85:AR85"/>
    <mergeCell ref="AS85:AT85"/>
    <mergeCell ref="AG82:AH82"/>
    <mergeCell ref="AM85:AN85"/>
    <mergeCell ref="AK85:AL85"/>
    <mergeCell ref="AI80:AJ80"/>
    <mergeCell ref="D123:F123"/>
    <mergeCell ref="G123:T123"/>
    <mergeCell ref="U123:V123"/>
    <mergeCell ref="W123:X123"/>
    <mergeCell ref="Y123:Z123"/>
    <mergeCell ref="D102:F102"/>
    <mergeCell ref="AE105:AF105"/>
    <mergeCell ref="AG105:AH105"/>
    <mergeCell ref="AG106:AH106"/>
    <mergeCell ref="D109:F109"/>
    <mergeCell ref="G109:T109"/>
    <mergeCell ref="U109:V109"/>
    <mergeCell ref="W109:X109"/>
    <mergeCell ref="Y109:Z109"/>
    <mergeCell ref="D108:F108"/>
    <mergeCell ref="G108:T108"/>
    <mergeCell ref="U108:V108"/>
    <mergeCell ref="D70:F70"/>
    <mergeCell ref="G70:T70"/>
    <mergeCell ref="U70:V70"/>
    <mergeCell ref="W70:X70"/>
    <mergeCell ref="AS71:AT71"/>
    <mergeCell ref="AU71:AV71"/>
    <mergeCell ref="AW71:AX71"/>
    <mergeCell ref="AY71:AZ71"/>
    <mergeCell ref="AI67:AJ67"/>
    <mergeCell ref="AK67:AL67"/>
    <mergeCell ref="AM67:AN67"/>
    <mergeCell ref="AO67:AP67"/>
    <mergeCell ref="AK66:AL66"/>
    <mergeCell ref="AM66:AN66"/>
    <mergeCell ref="AO66:AP66"/>
    <mergeCell ref="D124:F124"/>
    <mergeCell ref="G124:T124"/>
    <mergeCell ref="D75:F75"/>
    <mergeCell ref="G75:T75"/>
    <mergeCell ref="U75:V75"/>
    <mergeCell ref="W75:X75"/>
    <mergeCell ref="Y75:Z75"/>
    <mergeCell ref="AA75:AB75"/>
    <mergeCell ref="AC75:AD75"/>
    <mergeCell ref="AK75:AL75"/>
    <mergeCell ref="AU75:AV75"/>
    <mergeCell ref="AW75:AX75"/>
    <mergeCell ref="D113:F113"/>
    <mergeCell ref="G113:T113"/>
    <mergeCell ref="U124:V124"/>
    <mergeCell ref="W124:X124"/>
    <mergeCell ref="Y124:Z124"/>
    <mergeCell ref="D63:F63"/>
    <mergeCell ref="G63:T63"/>
    <mergeCell ref="W69:X69"/>
    <mergeCell ref="D66:F66"/>
    <mergeCell ref="G66:T66"/>
    <mergeCell ref="U66:V66"/>
    <mergeCell ref="AY66:AZ66"/>
    <mergeCell ref="AE71:AF71"/>
    <mergeCell ref="AG71:AH71"/>
    <mergeCell ref="Y70:Z70"/>
    <mergeCell ref="AA70:AB70"/>
    <mergeCell ref="D73:F73"/>
    <mergeCell ref="G73:T73"/>
    <mergeCell ref="Y69:Z69"/>
    <mergeCell ref="D71:F71"/>
    <mergeCell ref="G71:T71"/>
    <mergeCell ref="U71:V71"/>
    <mergeCell ref="W71:X71"/>
    <mergeCell ref="Y71:Z71"/>
    <mergeCell ref="AA71:AB71"/>
    <mergeCell ref="AC71:AD71"/>
    <mergeCell ref="AS70:AT70"/>
    <mergeCell ref="D69:F69"/>
    <mergeCell ref="AI66:AJ66"/>
    <mergeCell ref="W66:X66"/>
    <mergeCell ref="AG66:AH66"/>
    <mergeCell ref="Y66:Z66"/>
    <mergeCell ref="AK69:AL69"/>
    <mergeCell ref="AY69:AZ69"/>
    <mergeCell ref="AE69:AF69"/>
    <mergeCell ref="AG69:AH69"/>
    <mergeCell ref="AW65:AX65"/>
    <mergeCell ref="BL66:CA66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K71:AL71"/>
    <mergeCell ref="AM71:AN71"/>
    <mergeCell ref="AO71:AP71"/>
    <mergeCell ref="AQ71:AR71"/>
    <mergeCell ref="BE70:BF70"/>
    <mergeCell ref="BC71:BD71"/>
    <mergeCell ref="D67:F67"/>
    <mergeCell ref="G67:T67"/>
    <mergeCell ref="U67:V67"/>
    <mergeCell ref="Y67:Z67"/>
    <mergeCell ref="AA67:AB67"/>
    <mergeCell ref="W67:X67"/>
    <mergeCell ref="AC67:AD67"/>
    <mergeCell ref="AE67:AF67"/>
    <mergeCell ref="AG67:AH67"/>
    <mergeCell ref="BC76:BD76"/>
    <mergeCell ref="BE76:BF76"/>
    <mergeCell ref="BC72:BD72"/>
    <mergeCell ref="BE72:BF72"/>
    <mergeCell ref="AO72:AP72"/>
    <mergeCell ref="AE75:AF75"/>
    <mergeCell ref="AG75:AH75"/>
    <mergeCell ref="AI75:AJ75"/>
    <mergeCell ref="AK72:AL72"/>
    <mergeCell ref="AM72:AN72"/>
    <mergeCell ref="D72:F72"/>
    <mergeCell ref="G72:T72"/>
    <mergeCell ref="U72:V72"/>
    <mergeCell ref="W72:X72"/>
    <mergeCell ref="Y72:Z72"/>
    <mergeCell ref="AA72:AB72"/>
    <mergeCell ref="AM75:AN75"/>
    <mergeCell ref="AO75:AP75"/>
    <mergeCell ref="AQ75:AR75"/>
    <mergeCell ref="AS75:AT75"/>
    <mergeCell ref="AO73:AP73"/>
    <mergeCell ref="BE74:BF74"/>
    <mergeCell ref="BC74:BD74"/>
    <mergeCell ref="AY75:AZ75"/>
    <mergeCell ref="BA75:BB75"/>
    <mergeCell ref="BC75:BD75"/>
    <mergeCell ref="U73:V73"/>
    <mergeCell ref="AE73:AF73"/>
    <mergeCell ref="AG73:AH73"/>
    <mergeCell ref="AG76:AH76"/>
    <mergeCell ref="AI76:AJ76"/>
    <mergeCell ref="AA73:AB73"/>
    <mergeCell ref="BE94:BF94"/>
    <mergeCell ref="AY98:AZ98"/>
    <mergeCell ref="BA98:BB98"/>
    <mergeCell ref="BC98:BD98"/>
    <mergeCell ref="AS94:AT94"/>
    <mergeCell ref="AU85:AV85"/>
    <mergeCell ref="AW85:AX85"/>
    <mergeCell ref="AY85:AZ85"/>
    <mergeCell ref="AS84:AT84"/>
    <mergeCell ref="AU84:AV84"/>
    <mergeCell ref="BC94:BD94"/>
    <mergeCell ref="AU96:AV96"/>
    <mergeCell ref="BC89:BD89"/>
    <mergeCell ref="AY83:AZ83"/>
    <mergeCell ref="BA83:BB83"/>
    <mergeCell ref="BC83:BD83"/>
    <mergeCell ref="AW83:AX83"/>
    <mergeCell ref="BE96:BF96"/>
    <mergeCell ref="AS97:AT97"/>
    <mergeCell ref="AU88:AV88"/>
    <mergeCell ref="BC96:BD96"/>
    <mergeCell ref="BE98:BF98"/>
    <mergeCell ref="AU97:AV97"/>
    <mergeCell ref="AW97:AX97"/>
    <mergeCell ref="BC97:BD97"/>
    <mergeCell ref="BE97:BF97"/>
    <mergeCell ref="BA92:BB92"/>
    <mergeCell ref="BA87:BB87"/>
    <mergeCell ref="BC87:BD87"/>
    <mergeCell ref="AW86:AX86"/>
    <mergeCell ref="AY86:AZ86"/>
    <mergeCell ref="AU94:AV94"/>
    <mergeCell ref="BC79:BD79"/>
    <mergeCell ref="BE79:BF79"/>
    <mergeCell ref="BC77:BD77"/>
    <mergeCell ref="BE77:BF77"/>
    <mergeCell ref="AS77:AT77"/>
    <mergeCell ref="AU77:AV77"/>
    <mergeCell ref="AW77:AX77"/>
    <mergeCell ref="BC82:BD82"/>
    <mergeCell ref="BE82:BF82"/>
    <mergeCell ref="BA85:BB85"/>
    <mergeCell ref="BC85:BD85"/>
    <mergeCell ref="BE83:BF83"/>
    <mergeCell ref="BE85:BF85"/>
    <mergeCell ref="AQ77:AR77"/>
    <mergeCell ref="AK79:AL79"/>
    <mergeCell ref="AM79:AN79"/>
    <mergeCell ref="AO79:AP79"/>
    <mergeCell ref="AQ79:AR79"/>
    <mergeCell ref="AW84:AX84"/>
    <mergeCell ref="AY84:AZ84"/>
    <mergeCell ref="BE80:BF80"/>
    <mergeCell ref="AK80:AL80"/>
    <mergeCell ref="AM80:AN80"/>
    <mergeCell ref="AO80:AP80"/>
    <mergeCell ref="AQ80:AR80"/>
    <mergeCell ref="AS80:AT80"/>
    <mergeCell ref="AU80:AV80"/>
    <mergeCell ref="AW80:AX80"/>
    <mergeCell ref="BC80:BD80"/>
    <mergeCell ref="AO82:AP82"/>
    <mergeCell ref="AQ82:AR82"/>
    <mergeCell ref="BC81:BD81"/>
    <mergeCell ref="BC84:BD84"/>
    <mergeCell ref="BE84:BF84"/>
    <mergeCell ref="AY82:AZ82"/>
    <mergeCell ref="AS87:AT87"/>
    <mergeCell ref="AU87:AV87"/>
    <mergeCell ref="AW87:AX87"/>
    <mergeCell ref="AG88:AH88"/>
    <mergeCell ref="D90:BB90"/>
    <mergeCell ref="D91:BB91"/>
    <mergeCell ref="D85:F85"/>
    <mergeCell ref="G85:T85"/>
    <mergeCell ref="U85:V85"/>
    <mergeCell ref="W85:X85"/>
    <mergeCell ref="Y85:Z85"/>
    <mergeCell ref="Y88:Z88"/>
    <mergeCell ref="AE89:AF89"/>
    <mergeCell ref="W88:X88"/>
    <mergeCell ref="AE86:AF86"/>
    <mergeCell ref="U88:V88"/>
    <mergeCell ref="AA88:AB88"/>
    <mergeCell ref="AA85:AB85"/>
    <mergeCell ref="AC85:AD85"/>
    <mergeCell ref="AS82:AT82"/>
    <mergeCell ref="AU82:AV82"/>
    <mergeCell ref="AW82:AX82"/>
    <mergeCell ref="AQ89:AR89"/>
    <mergeCell ref="AE84:AF84"/>
    <mergeCell ref="AG84:AH84"/>
    <mergeCell ref="AC87:AD87"/>
    <mergeCell ref="AE87:AF87"/>
    <mergeCell ref="AA89:AB89"/>
    <mergeCell ref="AA84:AB84"/>
    <mergeCell ref="U100:V100"/>
    <mergeCell ref="W100:X100"/>
    <mergeCell ref="Y100:Z100"/>
    <mergeCell ref="AA100:AB100"/>
    <mergeCell ref="AC100:AD100"/>
    <mergeCell ref="AE100:AF100"/>
    <mergeCell ref="AG100:AH100"/>
    <mergeCell ref="AM100:AN100"/>
    <mergeCell ref="AO100:AP100"/>
    <mergeCell ref="AQ100:AR100"/>
    <mergeCell ref="AS100:AT100"/>
    <mergeCell ref="U99:V99"/>
    <mergeCell ref="W99:X99"/>
    <mergeCell ref="AM99:AN99"/>
    <mergeCell ref="AI99:AJ99"/>
    <mergeCell ref="AQ94:AR94"/>
    <mergeCell ref="AI84:AJ84"/>
    <mergeCell ref="AK84:AL84"/>
    <mergeCell ref="AM84:AN84"/>
    <mergeCell ref="AO84:AP84"/>
    <mergeCell ref="AG85:AH85"/>
    <mergeCell ref="AI85:AJ85"/>
    <mergeCell ref="AQ84:AR84"/>
    <mergeCell ref="AI92:AJ92"/>
    <mergeCell ref="AE92:AF92"/>
    <mergeCell ref="Y92:Z92"/>
    <mergeCell ref="AG93:AH93"/>
    <mergeCell ref="AK94:AL94"/>
    <mergeCell ref="AM94:AN94"/>
    <mergeCell ref="AO94:AP94"/>
    <mergeCell ref="AA99:AB99"/>
    <mergeCell ref="AC99:AD99"/>
    <mergeCell ref="Y99:Z99"/>
    <mergeCell ref="AU100:AV100"/>
    <mergeCell ref="AW100:AX100"/>
    <mergeCell ref="AY100:AZ100"/>
    <mergeCell ref="AK100:AL100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U105:AV105"/>
    <mergeCell ref="G102:T102"/>
    <mergeCell ref="D103:F103"/>
    <mergeCell ref="D101:F101"/>
    <mergeCell ref="D100:F100"/>
    <mergeCell ref="G100:T100"/>
    <mergeCell ref="G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BE101:BF101"/>
    <mergeCell ref="D105:F105"/>
    <mergeCell ref="G105:T105"/>
    <mergeCell ref="U105:V105"/>
    <mergeCell ref="BE104:BF104"/>
    <mergeCell ref="AO111:AP111"/>
    <mergeCell ref="AQ111:AR111"/>
    <mergeCell ref="AS111:AT111"/>
    <mergeCell ref="AW105:AX105"/>
    <mergeCell ref="BA102:BB102"/>
    <mergeCell ref="BC102:BD102"/>
    <mergeCell ref="AI105:AJ105"/>
    <mergeCell ref="BC109:BD109"/>
    <mergeCell ref="AW110:AX110"/>
    <mergeCell ref="BE109:BF109"/>
    <mergeCell ref="BE108:BF108"/>
    <mergeCell ref="Y105:Z105"/>
    <mergeCell ref="AA105:AB105"/>
    <mergeCell ref="AC105:AD105"/>
    <mergeCell ref="W106:X106"/>
    <mergeCell ref="Y106:Z106"/>
    <mergeCell ref="BA106:BB106"/>
    <mergeCell ref="AC103:AD103"/>
    <mergeCell ref="BA104:BB104"/>
    <mergeCell ref="AU106:AV106"/>
    <mergeCell ref="AM105:AN105"/>
    <mergeCell ref="BC113:BD113"/>
    <mergeCell ref="AU101:AV101"/>
    <mergeCell ref="AW101:AX101"/>
    <mergeCell ref="BA105:BB105"/>
    <mergeCell ref="BC105:BD105"/>
    <mergeCell ref="AS108:AT108"/>
    <mergeCell ref="AI108:AJ108"/>
    <mergeCell ref="AY110:AZ110"/>
    <mergeCell ref="BA110:BB110"/>
    <mergeCell ref="BC110:BD110"/>
    <mergeCell ref="AM109:AN109"/>
    <mergeCell ref="AO109:AP109"/>
    <mergeCell ref="AQ109:AR109"/>
    <mergeCell ref="AS109:AT109"/>
    <mergeCell ref="AU109:AV109"/>
    <mergeCell ref="AU108:AV108"/>
    <mergeCell ref="AW108:AX108"/>
    <mergeCell ref="AY113:AZ113"/>
    <mergeCell ref="AI112:AJ112"/>
    <mergeCell ref="BC111:BD111"/>
    <mergeCell ref="AY109:AZ109"/>
    <mergeCell ref="BA109:BB109"/>
    <mergeCell ref="AS103:AT103"/>
    <mergeCell ref="AU103:AV103"/>
    <mergeCell ref="AW103:AX103"/>
    <mergeCell ref="AY103:AZ103"/>
    <mergeCell ref="BA113:BB113"/>
    <mergeCell ref="AU111:AV111"/>
    <mergeCell ref="AY108:AZ108"/>
    <mergeCell ref="AU113:AV113"/>
    <mergeCell ref="AW113:AX113"/>
    <mergeCell ref="AY106:AZ106"/>
    <mergeCell ref="Y113:Z113"/>
    <mergeCell ref="AA113:AB113"/>
    <mergeCell ref="W108:X108"/>
    <mergeCell ref="Y108:Z108"/>
    <mergeCell ref="AA108:AB108"/>
    <mergeCell ref="W121:X121"/>
    <mergeCell ref="Y121:Z121"/>
    <mergeCell ref="AQ106:AR106"/>
    <mergeCell ref="AS106:AT106"/>
    <mergeCell ref="AC102:AD102"/>
    <mergeCell ref="AE102:AF102"/>
    <mergeCell ref="AQ102:AR102"/>
    <mergeCell ref="AS102:AT102"/>
    <mergeCell ref="W120:X120"/>
    <mergeCell ref="Y120:Z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C108:AD108"/>
    <mergeCell ref="AE108:AF108"/>
    <mergeCell ref="AG108:AH108"/>
    <mergeCell ref="AM113:AN113"/>
    <mergeCell ref="AO113:AP113"/>
    <mergeCell ref="AQ113:AR113"/>
    <mergeCell ref="AS113:AT113"/>
    <mergeCell ref="AO105:AP105"/>
    <mergeCell ref="AC106:AD106"/>
    <mergeCell ref="W110:X110"/>
    <mergeCell ref="Y110:Z110"/>
    <mergeCell ref="AA110:AB110"/>
    <mergeCell ref="W111:X111"/>
    <mergeCell ref="AW111:AX111"/>
    <mergeCell ref="AA109:AB109"/>
    <mergeCell ref="AC109:AD109"/>
    <mergeCell ref="AW109:AX109"/>
    <mergeCell ref="G112:T112"/>
    <mergeCell ref="U112:V112"/>
    <mergeCell ref="BC108:BD108"/>
    <mergeCell ref="BA108:BB108"/>
    <mergeCell ref="G103:T103"/>
    <mergeCell ref="U103:V103"/>
    <mergeCell ref="W103:X103"/>
    <mergeCell ref="AE106:AF106"/>
    <mergeCell ref="AC112:AD112"/>
    <mergeCell ref="AK112:AL112"/>
    <mergeCell ref="AM112:AN112"/>
    <mergeCell ref="AO112:AP112"/>
    <mergeCell ref="AQ112:AR112"/>
    <mergeCell ref="AS112:AT112"/>
    <mergeCell ref="W105:X105"/>
    <mergeCell ref="U106:V106"/>
    <mergeCell ref="AQ105:AR105"/>
    <mergeCell ref="AS105:AT105"/>
    <mergeCell ref="BE113:BF113"/>
    <mergeCell ref="D125:F125"/>
    <mergeCell ref="G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AC113:AD113"/>
    <mergeCell ref="AE113:AF113"/>
    <mergeCell ref="BC125:BD125"/>
    <mergeCell ref="D121:F121"/>
    <mergeCell ref="G121:T121"/>
    <mergeCell ref="U113:V113"/>
    <mergeCell ref="W113:X113"/>
    <mergeCell ref="AG113:AH113"/>
    <mergeCell ref="AI113:AJ113"/>
    <mergeCell ref="AK113:AL113"/>
    <mergeCell ref="BE119:BF119"/>
    <mergeCell ref="U121:V121"/>
    <mergeCell ref="BA79:BB79"/>
    <mergeCell ref="BA76:BB76"/>
    <mergeCell ref="AC70:AD70"/>
    <mergeCell ref="AE70:AF70"/>
    <mergeCell ref="AG70:AH70"/>
    <mergeCell ref="AI70:AJ70"/>
    <mergeCell ref="AQ66:AR66"/>
    <mergeCell ref="AS66:AT66"/>
    <mergeCell ref="AU66:AV66"/>
    <mergeCell ref="AW66:AX66"/>
    <mergeCell ref="AC66:AD66"/>
    <mergeCell ref="AE66:AF66"/>
    <mergeCell ref="AW73:AX73"/>
    <mergeCell ref="AU73:AV73"/>
    <mergeCell ref="AU79:AV79"/>
    <mergeCell ref="BA65:BB65"/>
    <mergeCell ref="AQ76:AR76"/>
    <mergeCell ref="AI65:AJ65"/>
    <mergeCell ref="AK65:AL65"/>
    <mergeCell ref="AM65:AN65"/>
    <mergeCell ref="AO65:AP65"/>
    <mergeCell ref="AQ65:AR65"/>
    <mergeCell ref="AS65:AT65"/>
    <mergeCell ref="AS73:AT73"/>
    <mergeCell ref="AI72:AJ72"/>
    <mergeCell ref="AC73:AD73"/>
    <mergeCell ref="AS79:AT79"/>
    <mergeCell ref="BA78:BB78"/>
    <mergeCell ref="BA77:BB77"/>
    <mergeCell ref="BA74:BB74"/>
    <mergeCell ref="BA71:BB71"/>
    <mergeCell ref="AE62:AF62"/>
    <mergeCell ref="Y65:Z65"/>
    <mergeCell ref="AA65:AB65"/>
    <mergeCell ref="AC65:AD65"/>
    <mergeCell ref="AA66:AB66"/>
    <mergeCell ref="AW94:AX94"/>
    <mergeCell ref="BA94:BB94"/>
    <mergeCell ref="AM96:AN96"/>
    <mergeCell ref="AO96:AP96"/>
    <mergeCell ref="AQ96:AR96"/>
    <mergeCell ref="D80:F80"/>
    <mergeCell ref="G80:T80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BA89:BB89"/>
    <mergeCell ref="BA82:BB82"/>
    <mergeCell ref="D84:F84"/>
    <mergeCell ref="G84:T84"/>
    <mergeCell ref="U84:V84"/>
    <mergeCell ref="AE85:AF85"/>
    <mergeCell ref="AO93:AP93"/>
    <mergeCell ref="AS93:AT93"/>
    <mergeCell ref="BA84:BB84"/>
    <mergeCell ref="D92:F92"/>
    <mergeCell ref="BC119:BD119"/>
    <mergeCell ref="AA121:AB121"/>
    <mergeCell ref="AC121:AD121"/>
    <mergeCell ref="AE121:AF121"/>
    <mergeCell ref="AG121:AH121"/>
    <mergeCell ref="AI121:AJ121"/>
    <mergeCell ref="AK121:AL121"/>
    <mergeCell ref="AM121:AN121"/>
    <mergeCell ref="AO121:AP121"/>
    <mergeCell ref="AQ121:AR121"/>
    <mergeCell ref="AS121:AT121"/>
    <mergeCell ref="AU121:AV121"/>
    <mergeCell ref="AW121:AX121"/>
    <mergeCell ref="AY121:AZ121"/>
    <mergeCell ref="BA121:BB121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AY120:AZ120"/>
    <mergeCell ref="BC120:BD120"/>
    <mergeCell ref="BC118:BD118"/>
    <mergeCell ref="AA120:AB120"/>
    <mergeCell ref="BE120:BF120"/>
    <mergeCell ref="D118:F118"/>
    <mergeCell ref="G118:T118"/>
    <mergeCell ref="U118:V118"/>
    <mergeCell ref="W118:X118"/>
    <mergeCell ref="Y118:Z118"/>
    <mergeCell ref="AA118:AB118"/>
    <mergeCell ref="AC118:AD118"/>
    <mergeCell ref="BC121:BD121"/>
    <mergeCell ref="BE121:BF121"/>
    <mergeCell ref="D119:F119"/>
    <mergeCell ref="G119:T119"/>
    <mergeCell ref="U119:V119"/>
    <mergeCell ref="W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Q119:AR119"/>
    <mergeCell ref="AS119:AT119"/>
    <mergeCell ref="AU119:AV119"/>
    <mergeCell ref="AW119:AX119"/>
    <mergeCell ref="AY119:AZ119"/>
    <mergeCell ref="AU120:AV120"/>
    <mergeCell ref="BA119:BB119"/>
    <mergeCell ref="D120:F120"/>
    <mergeCell ref="G120:T120"/>
    <mergeCell ref="U120:V120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E117:AF117"/>
    <mergeCell ref="AC117:AD117"/>
    <mergeCell ref="BA120:BB120"/>
    <mergeCell ref="AW120:AX120"/>
    <mergeCell ref="BE118:BF118"/>
    <mergeCell ref="AG117:AH117"/>
    <mergeCell ref="AI117:AJ117"/>
    <mergeCell ref="AK117:AL117"/>
    <mergeCell ref="AM117:AN117"/>
    <mergeCell ref="AO117:AP117"/>
    <mergeCell ref="AY114:AZ114"/>
    <mergeCell ref="BA114:BB114"/>
    <mergeCell ref="BC114:BD114"/>
    <mergeCell ref="BE114:BF114"/>
    <mergeCell ref="D115:F115"/>
    <mergeCell ref="G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BA115:BB115"/>
    <mergeCell ref="BC115:BD115"/>
    <mergeCell ref="BE115:BF115"/>
    <mergeCell ref="D114:F114"/>
    <mergeCell ref="AY122:AZ122"/>
    <mergeCell ref="BA122:BB122"/>
    <mergeCell ref="BC122:BD122"/>
    <mergeCell ref="BE122:BF122"/>
    <mergeCell ref="D122:F122"/>
    <mergeCell ref="G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G114:T114"/>
    <mergeCell ref="AO122:AP122"/>
    <mergeCell ref="AQ122:AR122"/>
    <mergeCell ref="AS122:AT122"/>
    <mergeCell ref="AU122:AV122"/>
    <mergeCell ref="AW122:AX122"/>
    <mergeCell ref="BA117:BB117"/>
    <mergeCell ref="BC117:BD117"/>
    <mergeCell ref="BE117:BF117"/>
    <mergeCell ref="D116:F116"/>
    <mergeCell ref="G116:T116"/>
    <mergeCell ref="U116:V116"/>
    <mergeCell ref="W116:X116"/>
    <mergeCell ref="Y116:Z116"/>
    <mergeCell ref="AA116:AB116"/>
    <mergeCell ref="AC116:AD116"/>
    <mergeCell ref="AY45:AZ45"/>
    <mergeCell ref="AY116:AZ116"/>
    <mergeCell ref="BA116:BB116"/>
    <mergeCell ref="BC116:BD116"/>
    <mergeCell ref="BE116:BF116"/>
    <mergeCell ref="D117:F117"/>
    <mergeCell ref="AQ117:AR117"/>
    <mergeCell ref="AS117:AT117"/>
    <mergeCell ref="AU117:AV117"/>
    <mergeCell ref="AW117:AX117"/>
    <mergeCell ref="AY117:AZ117"/>
    <mergeCell ref="AC12:AS12"/>
    <mergeCell ref="AZ8:BE8"/>
    <mergeCell ref="AZ10:BE10"/>
    <mergeCell ref="AZ14:BE14"/>
    <mergeCell ref="BC27:BD27"/>
    <mergeCell ref="BC28:BD30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G117:T117"/>
    <mergeCell ref="U117:V117"/>
    <mergeCell ref="W117:X117"/>
    <mergeCell ref="Y117:Z117"/>
    <mergeCell ref="AA117:AB117"/>
  </mergeCells>
  <phoneticPr fontId="0" type="noConversion"/>
  <printOptions horizontalCentered="1" verticalCentered="1"/>
  <pageMargins left="0.5" right="0" top="0.25" bottom="0.25" header="0" footer="0"/>
  <pageSetup paperSize="9" scale="36" fitToHeight="2" orientation="landscape" copies="2" r:id="rId1"/>
  <headerFooter alignWithMargins="0"/>
  <colBreaks count="1" manualBreakCount="1">
    <brk id="6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zoomScale="68" zoomScaleNormal="70" workbookViewId="0">
      <selection activeCell="F12" sqref="F12:S14"/>
    </sheetView>
  </sheetViews>
  <sheetFormatPr defaultColWidth="10.109375" defaultRowHeight="13.2"/>
  <cols>
    <col min="1" max="2" width="3" style="14" customWidth="1"/>
    <col min="3" max="3" width="11.44140625" style="14" customWidth="1"/>
    <col min="4" max="4" width="0.33203125" style="14" customWidth="1"/>
    <col min="5" max="5" width="11.44140625" style="14" hidden="1" customWidth="1"/>
    <col min="6" max="6" width="10.109375" style="14"/>
    <col min="7" max="7" width="40.44140625" style="14" customWidth="1"/>
    <col min="8" max="12" width="0" style="14" hidden="1" customWidth="1"/>
    <col min="13" max="13" width="4.33203125" style="14" hidden="1" customWidth="1"/>
    <col min="14" max="14" width="10.109375" style="14" hidden="1" customWidth="1"/>
    <col min="15" max="19" width="0.109375" style="14" hidden="1" customWidth="1"/>
    <col min="20" max="20" width="10.77734375" style="14" customWidth="1"/>
    <col min="21" max="21" width="1" style="14" customWidth="1"/>
    <col min="22" max="22" width="9.33203125" style="14" customWidth="1"/>
    <col min="23" max="23" width="10.109375" style="14" hidden="1" customWidth="1"/>
    <col min="24" max="24" width="9.33203125" style="14" customWidth="1"/>
    <col min="25" max="25" width="10.109375" style="14" hidden="1" customWidth="1"/>
    <col min="26" max="26" width="10.109375" style="14"/>
    <col min="27" max="27" width="2.6640625" style="14" customWidth="1"/>
    <col min="28" max="28" width="3.44140625" style="14" customWidth="1"/>
    <col min="29" max="29" width="4.33203125" style="14" customWidth="1"/>
    <col min="30" max="16384" width="10.109375" style="14"/>
  </cols>
  <sheetData>
    <row r="1" spans="1:29" s="212" customFormat="1" ht="33.450000000000003" customHeight="1" thickBot="1">
      <c r="C1" s="823" t="s">
        <v>178</v>
      </c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5"/>
      <c r="U1" s="825"/>
      <c r="V1" s="825"/>
      <c r="W1" s="825"/>
      <c r="X1" s="825"/>
      <c r="Y1" s="825"/>
      <c r="Z1" s="825"/>
      <c r="AA1" s="825"/>
      <c r="AB1" s="825"/>
      <c r="AC1" s="826"/>
    </row>
    <row r="2" spans="1:29" s="123" customFormat="1" ht="24.45" customHeight="1" thickBot="1">
      <c r="C2" s="827" t="s">
        <v>134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9"/>
    </row>
    <row r="3" spans="1:29" s="75" customFormat="1" ht="25.5" customHeight="1" thickBot="1">
      <c r="B3" s="76"/>
      <c r="C3" s="830" t="s">
        <v>179</v>
      </c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2"/>
      <c r="U3" s="832"/>
      <c r="V3" s="831"/>
      <c r="W3" s="831"/>
      <c r="X3" s="831"/>
      <c r="Y3" s="831"/>
      <c r="Z3" s="831"/>
      <c r="AA3" s="831"/>
      <c r="AB3" s="831"/>
      <c r="AC3" s="833"/>
    </row>
    <row r="4" spans="1:29" s="139" customFormat="1" ht="36.75" customHeight="1">
      <c r="A4" s="231"/>
      <c r="B4" s="231"/>
      <c r="C4" s="834" t="s">
        <v>57</v>
      </c>
      <c r="D4" s="835"/>
      <c r="E4" s="836"/>
      <c r="F4" s="843" t="s">
        <v>111</v>
      </c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5"/>
      <c r="T4" s="852" t="s">
        <v>95</v>
      </c>
      <c r="U4" s="853"/>
      <c r="V4" s="853"/>
      <c r="W4" s="853"/>
      <c r="X4" s="853"/>
      <c r="Y4" s="853"/>
      <c r="Z4" s="853"/>
      <c r="AA4" s="854"/>
      <c r="AB4" s="855" t="s">
        <v>58</v>
      </c>
      <c r="AC4" s="856"/>
    </row>
    <row r="5" spans="1:29" s="139" customFormat="1" ht="22.5" customHeight="1">
      <c r="A5" s="231"/>
      <c r="B5" s="231"/>
      <c r="C5" s="837"/>
      <c r="D5" s="838"/>
      <c r="E5" s="839"/>
      <c r="F5" s="846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8"/>
      <c r="T5" s="861" t="s">
        <v>61</v>
      </c>
      <c r="U5" s="862"/>
      <c r="V5" s="861" t="s">
        <v>62</v>
      </c>
      <c r="W5" s="862"/>
      <c r="X5" s="865" t="s">
        <v>97</v>
      </c>
      <c r="Y5" s="866"/>
      <c r="Z5" s="865" t="s">
        <v>98</v>
      </c>
      <c r="AA5" s="866"/>
      <c r="AB5" s="857"/>
      <c r="AC5" s="858"/>
    </row>
    <row r="6" spans="1:29" s="139" customFormat="1" ht="19.5" customHeight="1">
      <c r="A6" s="231"/>
      <c r="B6" s="231"/>
      <c r="C6" s="837"/>
      <c r="D6" s="838"/>
      <c r="E6" s="839"/>
      <c r="F6" s="846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8"/>
      <c r="T6" s="861"/>
      <c r="U6" s="862"/>
      <c r="V6" s="861"/>
      <c r="W6" s="862"/>
      <c r="X6" s="865"/>
      <c r="Y6" s="866"/>
      <c r="Z6" s="865"/>
      <c r="AA6" s="866"/>
      <c r="AB6" s="857"/>
      <c r="AC6" s="858"/>
    </row>
    <row r="7" spans="1:29" s="139" customFormat="1" ht="24" customHeight="1">
      <c r="A7" s="231"/>
      <c r="B7" s="231"/>
      <c r="C7" s="837"/>
      <c r="D7" s="838"/>
      <c r="E7" s="839"/>
      <c r="F7" s="846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8"/>
      <c r="T7" s="861"/>
      <c r="U7" s="862"/>
      <c r="V7" s="861"/>
      <c r="W7" s="862"/>
      <c r="X7" s="865"/>
      <c r="Y7" s="866"/>
      <c r="Z7" s="865"/>
      <c r="AA7" s="866"/>
      <c r="AB7" s="857"/>
      <c r="AC7" s="858"/>
    </row>
    <row r="8" spans="1:29" s="139" customFormat="1" ht="24" customHeight="1">
      <c r="A8" s="231"/>
      <c r="B8" s="231"/>
      <c r="C8" s="837"/>
      <c r="D8" s="838"/>
      <c r="E8" s="839"/>
      <c r="F8" s="846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8"/>
      <c r="T8" s="861"/>
      <c r="U8" s="862"/>
      <c r="V8" s="861"/>
      <c r="W8" s="862"/>
      <c r="X8" s="865"/>
      <c r="Y8" s="866"/>
      <c r="Z8" s="865"/>
      <c r="AA8" s="866"/>
      <c r="AB8" s="857"/>
      <c r="AC8" s="858"/>
    </row>
    <row r="9" spans="1:29" s="139" customFormat="1" ht="24" customHeight="1">
      <c r="A9" s="231"/>
      <c r="B9" s="231"/>
      <c r="C9" s="837"/>
      <c r="D9" s="838"/>
      <c r="E9" s="839"/>
      <c r="F9" s="846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8"/>
      <c r="T9" s="861"/>
      <c r="U9" s="862"/>
      <c r="V9" s="861"/>
      <c r="W9" s="862"/>
      <c r="X9" s="865"/>
      <c r="Y9" s="866"/>
      <c r="Z9" s="865"/>
      <c r="AA9" s="866"/>
      <c r="AB9" s="857"/>
      <c r="AC9" s="858"/>
    </row>
    <row r="10" spans="1:29" s="139" customFormat="1" ht="38.549999999999997" customHeight="1" thickBot="1">
      <c r="A10" s="231"/>
      <c r="B10" s="231"/>
      <c r="C10" s="840"/>
      <c r="D10" s="841"/>
      <c r="E10" s="842"/>
      <c r="F10" s="849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1"/>
      <c r="T10" s="863"/>
      <c r="U10" s="864"/>
      <c r="V10" s="863"/>
      <c r="W10" s="864"/>
      <c r="X10" s="867"/>
      <c r="Y10" s="868"/>
      <c r="Z10" s="867"/>
      <c r="AA10" s="868"/>
      <c r="AB10" s="859"/>
      <c r="AC10" s="860"/>
    </row>
    <row r="11" spans="1:29" s="226" customFormat="1" ht="36.450000000000003" customHeight="1">
      <c r="C11" s="774" t="s">
        <v>161</v>
      </c>
      <c r="D11" s="775"/>
      <c r="E11" s="776"/>
      <c r="F11" s="806" t="s">
        <v>174</v>
      </c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8"/>
      <c r="T11" s="782"/>
      <c r="U11" s="783"/>
      <c r="V11" s="869">
        <v>4</v>
      </c>
      <c r="W11" s="870"/>
      <c r="X11" s="782">
        <v>4</v>
      </c>
      <c r="Y11" s="783"/>
      <c r="Z11" s="780">
        <v>4</v>
      </c>
      <c r="AA11" s="781"/>
      <c r="AB11" s="780">
        <v>4</v>
      </c>
      <c r="AC11" s="784"/>
    </row>
    <row r="12" spans="1:29" s="207" customFormat="1" ht="49.05" customHeight="1">
      <c r="C12" s="799" t="s">
        <v>161</v>
      </c>
      <c r="D12" s="800"/>
      <c r="E12" s="801"/>
      <c r="F12" s="802" t="s">
        <v>365</v>
      </c>
      <c r="G12" s="803"/>
      <c r="H12" s="803"/>
      <c r="I12" s="803"/>
      <c r="J12" s="803"/>
      <c r="K12" s="803"/>
      <c r="L12" s="803"/>
      <c r="M12" s="803"/>
      <c r="N12" s="803"/>
      <c r="O12" s="803"/>
      <c r="P12" s="803"/>
      <c r="Q12" s="803"/>
      <c r="R12" s="803"/>
      <c r="S12" s="804"/>
      <c r="T12" s="816"/>
      <c r="U12" s="817"/>
      <c r="V12" s="818">
        <v>4</v>
      </c>
      <c r="W12" s="819"/>
      <c r="X12" s="816">
        <v>4</v>
      </c>
      <c r="Y12" s="817"/>
      <c r="Z12" s="820">
        <v>4</v>
      </c>
      <c r="AA12" s="821"/>
      <c r="AB12" s="820">
        <v>4</v>
      </c>
      <c r="AC12" s="822"/>
    </row>
    <row r="13" spans="1:29" s="207" customFormat="1" ht="54" customHeight="1">
      <c r="C13" s="799" t="s">
        <v>161</v>
      </c>
      <c r="D13" s="800"/>
      <c r="E13" s="801"/>
      <c r="F13" s="802" t="s">
        <v>141</v>
      </c>
      <c r="G13" s="803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803"/>
      <c r="S13" s="804"/>
      <c r="T13" s="816"/>
      <c r="U13" s="817"/>
      <c r="V13" s="818">
        <v>4</v>
      </c>
      <c r="W13" s="819"/>
      <c r="X13" s="816">
        <v>4</v>
      </c>
      <c r="Y13" s="817"/>
      <c r="Z13" s="820">
        <v>4</v>
      </c>
      <c r="AA13" s="821"/>
      <c r="AB13" s="820">
        <v>4</v>
      </c>
      <c r="AC13" s="822"/>
    </row>
    <row r="14" spans="1:29" s="207" customFormat="1" ht="45.45" customHeight="1">
      <c r="C14" s="799" t="s">
        <v>161</v>
      </c>
      <c r="D14" s="800"/>
      <c r="E14" s="801"/>
      <c r="F14" s="802" t="s">
        <v>366</v>
      </c>
      <c r="G14" s="803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803"/>
      <c r="S14" s="804"/>
      <c r="T14" s="816"/>
      <c r="U14" s="817"/>
      <c r="V14" s="818">
        <v>4</v>
      </c>
      <c r="W14" s="819"/>
      <c r="X14" s="816">
        <v>4</v>
      </c>
      <c r="Y14" s="817"/>
      <c r="Z14" s="820">
        <v>4</v>
      </c>
      <c r="AA14" s="821"/>
      <c r="AB14" s="820">
        <v>4</v>
      </c>
      <c r="AC14" s="822"/>
    </row>
    <row r="15" spans="1:29" s="226" customFormat="1" ht="52.05" customHeight="1">
      <c r="C15" s="810" t="s">
        <v>162</v>
      </c>
      <c r="D15" s="811"/>
      <c r="E15" s="812"/>
      <c r="F15" s="813" t="s">
        <v>260</v>
      </c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5"/>
      <c r="T15" s="780"/>
      <c r="U15" s="783"/>
      <c r="V15" s="780">
        <v>3</v>
      </c>
      <c r="W15" s="781"/>
      <c r="X15" s="782"/>
      <c r="Y15" s="783"/>
      <c r="Z15" s="780">
        <v>3</v>
      </c>
      <c r="AA15" s="781"/>
      <c r="AB15" s="780">
        <v>4</v>
      </c>
      <c r="AC15" s="784"/>
    </row>
    <row r="16" spans="1:29" s="207" customFormat="1" ht="66" customHeight="1">
      <c r="C16" s="763" t="s">
        <v>162</v>
      </c>
      <c r="D16" s="764"/>
      <c r="E16" s="765"/>
      <c r="F16" s="766" t="s">
        <v>261</v>
      </c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8"/>
      <c r="T16" s="771"/>
      <c r="U16" s="772"/>
      <c r="V16" s="769">
        <v>3</v>
      </c>
      <c r="W16" s="770"/>
      <c r="X16" s="771"/>
      <c r="Y16" s="772"/>
      <c r="Z16" s="769">
        <v>3</v>
      </c>
      <c r="AA16" s="770"/>
      <c r="AB16" s="769">
        <v>4</v>
      </c>
      <c r="AC16" s="773"/>
    </row>
    <row r="17" spans="1:29" s="207" customFormat="1" ht="70.05" customHeight="1">
      <c r="C17" s="763" t="s">
        <v>162</v>
      </c>
      <c r="D17" s="764"/>
      <c r="E17" s="765"/>
      <c r="F17" s="766" t="s">
        <v>262</v>
      </c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8"/>
      <c r="T17" s="771"/>
      <c r="U17" s="772"/>
      <c r="V17" s="769">
        <v>3</v>
      </c>
      <c r="W17" s="770"/>
      <c r="X17" s="771"/>
      <c r="Y17" s="772"/>
      <c r="Z17" s="769">
        <v>3</v>
      </c>
      <c r="AA17" s="770"/>
      <c r="AB17" s="769">
        <v>4</v>
      </c>
      <c r="AC17" s="773"/>
    </row>
    <row r="18" spans="1:29" s="207" customFormat="1" ht="48.45" customHeight="1">
      <c r="C18" s="763" t="s">
        <v>162</v>
      </c>
      <c r="D18" s="764"/>
      <c r="E18" s="765"/>
      <c r="F18" s="766" t="s">
        <v>168</v>
      </c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8"/>
      <c r="T18" s="771"/>
      <c r="U18" s="772"/>
      <c r="V18" s="769">
        <v>3</v>
      </c>
      <c r="W18" s="770"/>
      <c r="X18" s="771"/>
      <c r="Y18" s="772"/>
      <c r="Z18" s="769">
        <v>3</v>
      </c>
      <c r="AA18" s="770"/>
      <c r="AB18" s="769">
        <v>4</v>
      </c>
      <c r="AC18" s="773"/>
    </row>
    <row r="19" spans="1:29" s="226" customFormat="1" ht="29.55" customHeight="1">
      <c r="C19" s="763" t="s">
        <v>162</v>
      </c>
      <c r="D19" s="764"/>
      <c r="E19" s="765"/>
      <c r="F19" s="766" t="s">
        <v>263</v>
      </c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8"/>
      <c r="T19" s="771"/>
      <c r="U19" s="772"/>
      <c r="V19" s="769">
        <v>3</v>
      </c>
      <c r="W19" s="770"/>
      <c r="X19" s="771"/>
      <c r="Y19" s="772"/>
      <c r="Z19" s="769">
        <v>3</v>
      </c>
      <c r="AA19" s="770"/>
      <c r="AB19" s="769">
        <v>4</v>
      </c>
      <c r="AC19" s="773"/>
    </row>
    <row r="20" spans="1:29" s="207" customFormat="1" ht="45" customHeight="1">
      <c r="C20" s="810" t="s">
        <v>163</v>
      </c>
      <c r="D20" s="811"/>
      <c r="E20" s="812"/>
      <c r="F20" s="813" t="s">
        <v>264</v>
      </c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5"/>
      <c r="T20" s="780"/>
      <c r="U20" s="783"/>
      <c r="V20" s="780">
        <v>3</v>
      </c>
      <c r="W20" s="781"/>
      <c r="X20" s="782"/>
      <c r="Y20" s="783"/>
      <c r="Z20" s="780">
        <v>3</v>
      </c>
      <c r="AA20" s="781"/>
      <c r="AB20" s="780">
        <v>4</v>
      </c>
      <c r="AC20" s="784"/>
    </row>
    <row r="21" spans="1:29" s="207" customFormat="1" ht="67.95" customHeight="1">
      <c r="C21" s="763" t="s">
        <v>163</v>
      </c>
      <c r="D21" s="764"/>
      <c r="E21" s="765"/>
      <c r="F21" s="766" t="s">
        <v>265</v>
      </c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8"/>
      <c r="T21" s="771"/>
      <c r="U21" s="772"/>
      <c r="V21" s="769">
        <v>3</v>
      </c>
      <c r="W21" s="770"/>
      <c r="X21" s="771"/>
      <c r="Y21" s="772"/>
      <c r="Z21" s="769">
        <v>3</v>
      </c>
      <c r="AA21" s="770"/>
      <c r="AB21" s="769">
        <v>4</v>
      </c>
      <c r="AC21" s="773"/>
    </row>
    <row r="22" spans="1:29" s="207" customFormat="1" ht="67.05" customHeight="1">
      <c r="C22" s="763" t="s">
        <v>163</v>
      </c>
      <c r="D22" s="764"/>
      <c r="E22" s="765"/>
      <c r="F22" s="766" t="s">
        <v>266</v>
      </c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8"/>
      <c r="T22" s="771"/>
      <c r="U22" s="772"/>
      <c r="V22" s="769">
        <v>3</v>
      </c>
      <c r="W22" s="770"/>
      <c r="X22" s="771"/>
      <c r="Y22" s="772"/>
      <c r="Z22" s="769">
        <v>3</v>
      </c>
      <c r="AA22" s="770"/>
      <c r="AB22" s="769">
        <v>4</v>
      </c>
      <c r="AC22" s="773"/>
    </row>
    <row r="23" spans="1:29" s="226" customFormat="1" ht="58.95" customHeight="1">
      <c r="C23" s="763" t="s">
        <v>163</v>
      </c>
      <c r="D23" s="764"/>
      <c r="E23" s="765"/>
      <c r="F23" s="766" t="s">
        <v>267</v>
      </c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8"/>
      <c r="T23" s="771"/>
      <c r="U23" s="772"/>
      <c r="V23" s="769">
        <v>3</v>
      </c>
      <c r="W23" s="770"/>
      <c r="X23" s="771"/>
      <c r="Y23" s="772"/>
      <c r="Z23" s="769">
        <v>3</v>
      </c>
      <c r="AA23" s="770"/>
      <c r="AB23" s="769">
        <v>4</v>
      </c>
      <c r="AC23" s="773"/>
    </row>
    <row r="24" spans="1:29" s="207" customFormat="1" ht="45" customHeight="1">
      <c r="C24" s="763" t="s">
        <v>163</v>
      </c>
      <c r="D24" s="764"/>
      <c r="E24" s="765"/>
      <c r="F24" s="766" t="s">
        <v>268</v>
      </c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8"/>
      <c r="T24" s="771"/>
      <c r="U24" s="772"/>
      <c r="V24" s="769">
        <v>3</v>
      </c>
      <c r="W24" s="770"/>
      <c r="X24" s="771"/>
      <c r="Y24" s="772"/>
      <c r="Z24" s="769">
        <v>3</v>
      </c>
      <c r="AA24" s="770"/>
      <c r="AB24" s="769">
        <v>4</v>
      </c>
      <c r="AC24" s="773"/>
    </row>
    <row r="25" spans="1:29" s="207" customFormat="1" ht="46.05" customHeight="1">
      <c r="C25" s="810" t="s">
        <v>226</v>
      </c>
      <c r="D25" s="811"/>
      <c r="E25" s="812"/>
      <c r="F25" s="806" t="s">
        <v>269</v>
      </c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8"/>
      <c r="T25" s="782"/>
      <c r="U25" s="783"/>
      <c r="V25" s="869">
        <v>3</v>
      </c>
      <c r="W25" s="870"/>
      <c r="X25" s="782"/>
      <c r="Y25" s="783"/>
      <c r="Z25" s="780">
        <v>3</v>
      </c>
      <c r="AA25" s="781"/>
      <c r="AB25" s="780">
        <v>4</v>
      </c>
      <c r="AC25" s="784"/>
    </row>
    <row r="26" spans="1:29" s="207" customFormat="1" ht="48" customHeight="1">
      <c r="C26" s="799" t="s">
        <v>226</v>
      </c>
      <c r="D26" s="800"/>
      <c r="E26" s="801"/>
      <c r="F26" s="802" t="s">
        <v>270</v>
      </c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4"/>
      <c r="T26" s="816"/>
      <c r="U26" s="817"/>
      <c r="V26" s="818">
        <v>3</v>
      </c>
      <c r="W26" s="819"/>
      <c r="X26" s="816"/>
      <c r="Y26" s="817"/>
      <c r="Z26" s="820">
        <v>3</v>
      </c>
      <c r="AA26" s="821"/>
      <c r="AB26" s="820">
        <v>4</v>
      </c>
      <c r="AC26" s="822"/>
    </row>
    <row r="27" spans="1:29" s="226" customFormat="1" ht="61.95" customHeight="1">
      <c r="C27" s="799" t="s">
        <v>226</v>
      </c>
      <c r="D27" s="800"/>
      <c r="E27" s="801"/>
      <c r="F27" s="802" t="s">
        <v>271</v>
      </c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4"/>
      <c r="T27" s="816"/>
      <c r="U27" s="817"/>
      <c r="V27" s="818">
        <v>3</v>
      </c>
      <c r="W27" s="819"/>
      <c r="X27" s="816"/>
      <c r="Y27" s="817"/>
      <c r="Z27" s="820">
        <v>3</v>
      </c>
      <c r="AA27" s="821"/>
      <c r="AB27" s="820">
        <v>4</v>
      </c>
      <c r="AC27" s="822"/>
    </row>
    <row r="28" spans="1:29" s="207" customFormat="1" ht="45" customHeight="1">
      <c r="C28" s="799" t="s">
        <v>226</v>
      </c>
      <c r="D28" s="800"/>
      <c r="E28" s="801"/>
      <c r="F28" s="802" t="s">
        <v>272</v>
      </c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4"/>
      <c r="T28" s="816"/>
      <c r="U28" s="817"/>
      <c r="V28" s="818">
        <v>3</v>
      </c>
      <c r="W28" s="819"/>
      <c r="X28" s="816"/>
      <c r="Y28" s="817"/>
      <c r="Z28" s="820">
        <v>3</v>
      </c>
      <c r="AA28" s="821"/>
      <c r="AB28" s="820">
        <v>4</v>
      </c>
      <c r="AC28" s="822"/>
    </row>
    <row r="29" spans="1:29" s="207" customFormat="1" ht="54" customHeight="1">
      <c r="C29" s="799" t="s">
        <v>226</v>
      </c>
      <c r="D29" s="800"/>
      <c r="E29" s="801"/>
      <c r="F29" s="802" t="s">
        <v>273</v>
      </c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4"/>
      <c r="T29" s="816"/>
      <c r="U29" s="817"/>
      <c r="V29" s="818">
        <v>3</v>
      </c>
      <c r="W29" s="819"/>
      <c r="X29" s="816"/>
      <c r="Y29" s="817"/>
      <c r="Z29" s="820">
        <v>3</v>
      </c>
      <c r="AA29" s="821"/>
      <c r="AB29" s="820">
        <v>4</v>
      </c>
      <c r="AC29" s="822"/>
    </row>
    <row r="30" spans="1:29" s="207" customFormat="1" ht="29.55" customHeight="1">
      <c r="C30" s="810" t="s">
        <v>227</v>
      </c>
      <c r="D30" s="811"/>
      <c r="E30" s="812"/>
      <c r="F30" s="813" t="s">
        <v>274</v>
      </c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5"/>
      <c r="T30" s="809"/>
      <c r="U30" s="809"/>
      <c r="V30" s="809">
        <v>3</v>
      </c>
      <c r="W30" s="809"/>
      <c r="X30" s="809"/>
      <c r="Y30" s="809"/>
      <c r="Z30" s="809">
        <v>3</v>
      </c>
      <c r="AA30" s="809"/>
      <c r="AB30" s="780">
        <v>4</v>
      </c>
      <c r="AC30" s="784"/>
    </row>
    <row r="31" spans="1:29" s="75" customFormat="1" ht="24" customHeight="1">
      <c r="A31" s="185"/>
      <c r="B31" s="252"/>
      <c r="C31" s="763" t="s">
        <v>227</v>
      </c>
      <c r="D31" s="764"/>
      <c r="E31" s="765"/>
      <c r="F31" s="766" t="s">
        <v>275</v>
      </c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8"/>
      <c r="T31" s="786"/>
      <c r="U31" s="786"/>
      <c r="V31" s="786">
        <v>3</v>
      </c>
      <c r="W31" s="786"/>
      <c r="X31" s="786"/>
      <c r="Y31" s="786"/>
      <c r="Z31" s="786">
        <v>3</v>
      </c>
      <c r="AA31" s="786"/>
      <c r="AB31" s="769">
        <v>4</v>
      </c>
      <c r="AC31" s="773"/>
    </row>
    <row r="32" spans="1:29" ht="57" customHeight="1">
      <c r="C32" s="763" t="s">
        <v>227</v>
      </c>
      <c r="D32" s="764"/>
      <c r="E32" s="765"/>
      <c r="F32" s="766" t="s">
        <v>276</v>
      </c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8"/>
      <c r="T32" s="786"/>
      <c r="U32" s="786"/>
      <c r="V32" s="786">
        <v>3</v>
      </c>
      <c r="W32" s="786"/>
      <c r="X32" s="786"/>
      <c r="Y32" s="786"/>
      <c r="Z32" s="786">
        <v>3</v>
      </c>
      <c r="AA32" s="786"/>
      <c r="AB32" s="769">
        <v>4</v>
      </c>
      <c r="AC32" s="773"/>
    </row>
    <row r="33" spans="3:29" ht="45" customHeight="1">
      <c r="C33" s="763" t="s">
        <v>227</v>
      </c>
      <c r="D33" s="764"/>
      <c r="E33" s="765"/>
      <c r="F33" s="766" t="s">
        <v>277</v>
      </c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8"/>
      <c r="T33" s="786"/>
      <c r="U33" s="786"/>
      <c r="V33" s="786">
        <v>3</v>
      </c>
      <c r="W33" s="786"/>
      <c r="X33" s="786"/>
      <c r="Y33" s="786"/>
      <c r="Z33" s="786">
        <v>3</v>
      </c>
      <c r="AA33" s="786"/>
      <c r="AB33" s="769">
        <v>4</v>
      </c>
      <c r="AC33" s="773"/>
    </row>
    <row r="34" spans="3:29" ht="45" customHeight="1">
      <c r="C34" s="763" t="s">
        <v>227</v>
      </c>
      <c r="D34" s="764"/>
      <c r="E34" s="765"/>
      <c r="F34" s="766" t="s">
        <v>278</v>
      </c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8"/>
      <c r="T34" s="786"/>
      <c r="U34" s="786"/>
      <c r="V34" s="786">
        <v>3</v>
      </c>
      <c r="W34" s="786"/>
      <c r="X34" s="786"/>
      <c r="Y34" s="786"/>
      <c r="Z34" s="786">
        <v>3</v>
      </c>
      <c r="AA34" s="786"/>
      <c r="AB34" s="769">
        <v>4</v>
      </c>
      <c r="AC34" s="773"/>
    </row>
    <row r="35" spans="3:29" ht="24.45" customHeight="1">
      <c r="C35" s="774" t="s">
        <v>279</v>
      </c>
      <c r="D35" s="775"/>
      <c r="E35" s="776"/>
      <c r="F35" s="813" t="s">
        <v>280</v>
      </c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5"/>
      <c r="T35" s="809"/>
      <c r="U35" s="809"/>
      <c r="V35" s="809">
        <v>4</v>
      </c>
      <c r="W35" s="809"/>
      <c r="X35" s="809"/>
      <c r="Y35" s="809"/>
      <c r="Z35" s="809">
        <v>4</v>
      </c>
      <c r="AA35" s="809"/>
      <c r="AB35" s="780">
        <v>4</v>
      </c>
      <c r="AC35" s="784"/>
    </row>
    <row r="36" spans="3:29" ht="45" customHeight="1">
      <c r="C36" s="763" t="s">
        <v>279</v>
      </c>
      <c r="D36" s="764"/>
      <c r="E36" s="765"/>
      <c r="F36" s="766" t="s">
        <v>281</v>
      </c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8"/>
      <c r="T36" s="786"/>
      <c r="U36" s="786"/>
      <c r="V36" s="786">
        <v>4</v>
      </c>
      <c r="W36" s="786"/>
      <c r="X36" s="786"/>
      <c r="Y36" s="786"/>
      <c r="Z36" s="786">
        <v>4</v>
      </c>
      <c r="AA36" s="786"/>
      <c r="AB36" s="769">
        <v>4</v>
      </c>
      <c r="AC36" s="773"/>
    </row>
    <row r="37" spans="3:29" ht="45" customHeight="1">
      <c r="C37" s="763" t="s">
        <v>279</v>
      </c>
      <c r="D37" s="764"/>
      <c r="E37" s="765"/>
      <c r="F37" s="766" t="s">
        <v>282</v>
      </c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8"/>
      <c r="T37" s="786"/>
      <c r="U37" s="786"/>
      <c r="V37" s="786">
        <v>4</v>
      </c>
      <c r="W37" s="786"/>
      <c r="X37" s="786"/>
      <c r="Y37" s="786"/>
      <c r="Z37" s="786">
        <v>4</v>
      </c>
      <c r="AA37" s="786"/>
      <c r="AB37" s="769">
        <v>4</v>
      </c>
      <c r="AC37" s="773"/>
    </row>
    <row r="38" spans="3:29" ht="45" customHeight="1">
      <c r="C38" s="763" t="s">
        <v>279</v>
      </c>
      <c r="D38" s="764"/>
      <c r="E38" s="765"/>
      <c r="F38" s="766" t="s">
        <v>283</v>
      </c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8"/>
      <c r="T38" s="786"/>
      <c r="U38" s="786"/>
      <c r="V38" s="786">
        <v>4</v>
      </c>
      <c r="W38" s="786"/>
      <c r="X38" s="786"/>
      <c r="Y38" s="786"/>
      <c r="Z38" s="786">
        <v>4</v>
      </c>
      <c r="AA38" s="786"/>
      <c r="AB38" s="769">
        <v>4</v>
      </c>
      <c r="AC38" s="773"/>
    </row>
    <row r="39" spans="3:29" ht="45" customHeight="1">
      <c r="C39" s="763" t="s">
        <v>279</v>
      </c>
      <c r="D39" s="764"/>
      <c r="E39" s="765"/>
      <c r="F39" s="766" t="s">
        <v>284</v>
      </c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68"/>
      <c r="T39" s="786"/>
      <c r="U39" s="786"/>
      <c r="V39" s="786">
        <v>4</v>
      </c>
      <c r="W39" s="786"/>
      <c r="X39" s="786"/>
      <c r="Y39" s="786"/>
      <c r="Z39" s="786">
        <v>4</v>
      </c>
      <c r="AA39" s="786"/>
      <c r="AB39" s="769">
        <v>4</v>
      </c>
      <c r="AC39" s="773"/>
    </row>
    <row r="40" spans="3:29" ht="22.8">
      <c r="C40" s="774" t="s">
        <v>285</v>
      </c>
      <c r="D40" s="775"/>
      <c r="E40" s="776"/>
      <c r="F40" s="813" t="s">
        <v>286</v>
      </c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5"/>
      <c r="T40" s="809"/>
      <c r="U40" s="809"/>
      <c r="V40" s="809">
        <v>4</v>
      </c>
      <c r="W40" s="809"/>
      <c r="X40" s="809"/>
      <c r="Y40" s="809"/>
      <c r="Z40" s="809">
        <v>4</v>
      </c>
      <c r="AA40" s="809"/>
      <c r="AB40" s="780">
        <v>4</v>
      </c>
      <c r="AC40" s="784"/>
    </row>
    <row r="41" spans="3:29" ht="45" customHeight="1">
      <c r="C41" s="763" t="s">
        <v>285</v>
      </c>
      <c r="D41" s="764"/>
      <c r="E41" s="765"/>
      <c r="F41" s="766" t="s">
        <v>287</v>
      </c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8"/>
      <c r="T41" s="786"/>
      <c r="U41" s="786"/>
      <c r="V41" s="786">
        <v>4</v>
      </c>
      <c r="W41" s="786"/>
      <c r="X41" s="786"/>
      <c r="Y41" s="786"/>
      <c r="Z41" s="786">
        <v>4</v>
      </c>
      <c r="AA41" s="786"/>
      <c r="AB41" s="769">
        <v>4</v>
      </c>
      <c r="AC41" s="773"/>
    </row>
    <row r="42" spans="3:29" ht="45" customHeight="1">
      <c r="C42" s="763" t="s">
        <v>285</v>
      </c>
      <c r="D42" s="764"/>
      <c r="E42" s="765"/>
      <c r="F42" s="766" t="s">
        <v>288</v>
      </c>
      <c r="G42" s="767"/>
      <c r="H42" s="767"/>
      <c r="I42" s="767"/>
      <c r="J42" s="767"/>
      <c r="K42" s="767"/>
      <c r="L42" s="767"/>
      <c r="M42" s="767"/>
      <c r="N42" s="767"/>
      <c r="O42" s="767"/>
      <c r="P42" s="767"/>
      <c r="Q42" s="767"/>
      <c r="R42" s="767"/>
      <c r="S42" s="768"/>
      <c r="T42" s="786"/>
      <c r="U42" s="786"/>
      <c r="V42" s="786">
        <v>4</v>
      </c>
      <c r="W42" s="786"/>
      <c r="X42" s="786"/>
      <c r="Y42" s="786"/>
      <c r="Z42" s="786">
        <v>4</v>
      </c>
      <c r="AA42" s="786"/>
      <c r="AB42" s="769">
        <v>4</v>
      </c>
      <c r="AC42" s="773"/>
    </row>
    <row r="43" spans="3:29" ht="45" customHeight="1">
      <c r="C43" s="763" t="s">
        <v>285</v>
      </c>
      <c r="D43" s="764"/>
      <c r="E43" s="765"/>
      <c r="F43" s="766" t="s">
        <v>289</v>
      </c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7"/>
      <c r="R43" s="767"/>
      <c r="S43" s="768"/>
      <c r="T43" s="786"/>
      <c r="U43" s="786"/>
      <c r="V43" s="786">
        <v>4</v>
      </c>
      <c r="W43" s="786"/>
      <c r="X43" s="786"/>
      <c r="Y43" s="786"/>
      <c r="Z43" s="786">
        <v>4</v>
      </c>
      <c r="AA43" s="786"/>
      <c r="AB43" s="769">
        <v>4</v>
      </c>
      <c r="AC43" s="773"/>
    </row>
    <row r="44" spans="3:29" ht="45" customHeight="1">
      <c r="C44" s="763" t="s">
        <v>285</v>
      </c>
      <c r="D44" s="764"/>
      <c r="E44" s="765"/>
      <c r="F44" s="766" t="s">
        <v>290</v>
      </c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7"/>
      <c r="R44" s="767"/>
      <c r="S44" s="768"/>
      <c r="T44" s="786"/>
      <c r="U44" s="786"/>
      <c r="V44" s="786">
        <v>4</v>
      </c>
      <c r="W44" s="786"/>
      <c r="X44" s="786"/>
      <c r="Y44" s="786"/>
      <c r="Z44" s="786">
        <v>4</v>
      </c>
      <c r="AA44" s="786"/>
      <c r="AB44" s="769">
        <v>4</v>
      </c>
      <c r="AC44" s="773"/>
    </row>
    <row r="45" spans="3:29" ht="22.8">
      <c r="C45" s="810" t="s">
        <v>291</v>
      </c>
      <c r="D45" s="811"/>
      <c r="E45" s="812"/>
      <c r="F45" s="813" t="s">
        <v>292</v>
      </c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5"/>
      <c r="T45" s="809"/>
      <c r="U45" s="809"/>
      <c r="V45" s="809">
        <v>3</v>
      </c>
      <c r="W45" s="809"/>
      <c r="X45" s="809">
        <v>3</v>
      </c>
      <c r="Y45" s="809"/>
      <c r="Z45" s="809">
        <v>3</v>
      </c>
      <c r="AA45" s="809"/>
      <c r="AB45" s="780">
        <v>4</v>
      </c>
      <c r="AC45" s="784"/>
    </row>
    <row r="46" spans="3:29" ht="22.8">
      <c r="C46" s="763" t="s">
        <v>291</v>
      </c>
      <c r="D46" s="764"/>
      <c r="E46" s="765"/>
      <c r="F46" s="766" t="s">
        <v>127</v>
      </c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8"/>
      <c r="T46" s="786"/>
      <c r="U46" s="786"/>
      <c r="V46" s="786">
        <v>3</v>
      </c>
      <c r="W46" s="786"/>
      <c r="X46" s="786">
        <v>3</v>
      </c>
      <c r="Y46" s="786"/>
      <c r="Z46" s="786">
        <v>3</v>
      </c>
      <c r="AA46" s="786"/>
      <c r="AB46" s="769">
        <v>4</v>
      </c>
      <c r="AC46" s="773"/>
    </row>
    <row r="47" spans="3:29" ht="22.8">
      <c r="C47" s="763" t="s">
        <v>291</v>
      </c>
      <c r="D47" s="764"/>
      <c r="E47" s="765"/>
      <c r="F47" s="766" t="s">
        <v>233</v>
      </c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8"/>
      <c r="T47" s="786"/>
      <c r="U47" s="786"/>
      <c r="V47" s="786">
        <v>3</v>
      </c>
      <c r="W47" s="786"/>
      <c r="X47" s="786">
        <v>3</v>
      </c>
      <c r="Y47" s="786"/>
      <c r="Z47" s="786">
        <v>3</v>
      </c>
      <c r="AA47" s="786"/>
      <c r="AB47" s="769">
        <v>4</v>
      </c>
      <c r="AC47" s="773"/>
    </row>
    <row r="48" spans="3:29" ht="45" customHeight="1">
      <c r="C48" s="763" t="s">
        <v>291</v>
      </c>
      <c r="D48" s="764"/>
      <c r="E48" s="765"/>
      <c r="F48" s="766" t="s">
        <v>148</v>
      </c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8"/>
      <c r="T48" s="786"/>
      <c r="U48" s="786"/>
      <c r="V48" s="786">
        <v>3</v>
      </c>
      <c r="W48" s="786"/>
      <c r="X48" s="786">
        <v>3</v>
      </c>
      <c r="Y48" s="786"/>
      <c r="Z48" s="786">
        <v>3</v>
      </c>
      <c r="AA48" s="786"/>
      <c r="AB48" s="769">
        <v>4</v>
      </c>
      <c r="AC48" s="773"/>
    </row>
    <row r="49" spans="3:29" ht="45" customHeight="1">
      <c r="C49" s="763" t="s">
        <v>291</v>
      </c>
      <c r="D49" s="764"/>
      <c r="E49" s="765"/>
      <c r="F49" s="766" t="s">
        <v>293</v>
      </c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7"/>
      <c r="R49" s="767"/>
      <c r="S49" s="768"/>
      <c r="T49" s="786"/>
      <c r="U49" s="786"/>
      <c r="V49" s="786">
        <v>3</v>
      </c>
      <c r="W49" s="786"/>
      <c r="X49" s="786">
        <v>3</v>
      </c>
      <c r="Y49" s="786"/>
      <c r="Z49" s="786">
        <v>3</v>
      </c>
      <c r="AA49" s="786"/>
      <c r="AB49" s="769">
        <v>4</v>
      </c>
      <c r="AC49" s="773"/>
    </row>
    <row r="50" spans="3:29" ht="22.8">
      <c r="C50" s="774" t="s">
        <v>294</v>
      </c>
      <c r="D50" s="775"/>
      <c r="E50" s="776"/>
      <c r="F50" s="806" t="s">
        <v>295</v>
      </c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8"/>
      <c r="T50" s="809"/>
      <c r="U50" s="809"/>
      <c r="V50" s="809">
        <v>4</v>
      </c>
      <c r="W50" s="809"/>
      <c r="X50" s="809">
        <v>4</v>
      </c>
      <c r="Y50" s="809"/>
      <c r="Z50" s="809">
        <v>4</v>
      </c>
      <c r="AA50" s="809"/>
      <c r="AB50" s="780">
        <v>4</v>
      </c>
      <c r="AC50" s="784"/>
    </row>
    <row r="51" spans="3:29" ht="45" customHeight="1">
      <c r="C51" s="799" t="s">
        <v>294</v>
      </c>
      <c r="D51" s="800"/>
      <c r="E51" s="801"/>
      <c r="F51" s="802" t="s">
        <v>173</v>
      </c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4"/>
      <c r="T51" s="805"/>
      <c r="U51" s="805"/>
      <c r="V51" s="805">
        <v>4</v>
      </c>
      <c r="W51" s="805"/>
      <c r="X51" s="805">
        <v>4</v>
      </c>
      <c r="Y51" s="805"/>
      <c r="Z51" s="805">
        <v>4</v>
      </c>
      <c r="AA51" s="805"/>
      <c r="AB51" s="769">
        <v>4</v>
      </c>
      <c r="AC51" s="773"/>
    </row>
    <row r="52" spans="3:29" ht="45" customHeight="1">
      <c r="C52" s="799" t="s">
        <v>294</v>
      </c>
      <c r="D52" s="800"/>
      <c r="E52" s="801"/>
      <c r="F52" s="802" t="s">
        <v>296</v>
      </c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4"/>
      <c r="T52" s="805"/>
      <c r="U52" s="805"/>
      <c r="V52" s="805">
        <v>4</v>
      </c>
      <c r="W52" s="805"/>
      <c r="X52" s="805">
        <v>4</v>
      </c>
      <c r="Y52" s="805"/>
      <c r="Z52" s="805">
        <v>4</v>
      </c>
      <c r="AA52" s="805"/>
      <c r="AB52" s="769">
        <v>4</v>
      </c>
      <c r="AC52" s="773"/>
    </row>
    <row r="53" spans="3:29" ht="45" customHeight="1">
      <c r="C53" s="799" t="s">
        <v>294</v>
      </c>
      <c r="D53" s="800"/>
      <c r="E53" s="801"/>
      <c r="F53" s="802" t="s">
        <v>145</v>
      </c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4"/>
      <c r="T53" s="805"/>
      <c r="U53" s="805"/>
      <c r="V53" s="805">
        <v>4</v>
      </c>
      <c r="W53" s="805"/>
      <c r="X53" s="805">
        <v>4</v>
      </c>
      <c r="Y53" s="805"/>
      <c r="Z53" s="805">
        <v>4</v>
      </c>
      <c r="AA53" s="805"/>
      <c r="AB53" s="769">
        <v>4</v>
      </c>
      <c r="AC53" s="773"/>
    </row>
    <row r="54" spans="3:29" ht="45" customHeight="1">
      <c r="C54" s="799" t="s">
        <v>294</v>
      </c>
      <c r="D54" s="800"/>
      <c r="E54" s="801"/>
      <c r="F54" s="802" t="s">
        <v>297</v>
      </c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4"/>
      <c r="T54" s="805"/>
      <c r="U54" s="805"/>
      <c r="V54" s="805">
        <v>4</v>
      </c>
      <c r="W54" s="805"/>
      <c r="X54" s="805">
        <v>4</v>
      </c>
      <c r="Y54" s="805"/>
      <c r="Z54" s="805">
        <v>4</v>
      </c>
      <c r="AA54" s="805"/>
      <c r="AB54" s="769">
        <v>4</v>
      </c>
      <c r="AC54" s="773"/>
    </row>
    <row r="55" spans="3:29" ht="22.8">
      <c r="C55" s="787" t="s">
        <v>298</v>
      </c>
      <c r="D55" s="788"/>
      <c r="E55" s="789"/>
      <c r="F55" s="790" t="s">
        <v>299</v>
      </c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2"/>
      <c r="T55" s="793"/>
      <c r="U55" s="794"/>
      <c r="V55" s="795">
        <v>5</v>
      </c>
      <c r="W55" s="794"/>
      <c r="X55" s="796"/>
      <c r="Y55" s="796"/>
      <c r="Z55" s="796">
        <v>5</v>
      </c>
      <c r="AA55" s="796"/>
      <c r="AB55" s="780">
        <v>4</v>
      </c>
      <c r="AC55" s="784"/>
    </row>
    <row r="56" spans="3:29" ht="45" customHeight="1">
      <c r="C56" s="763" t="s">
        <v>298</v>
      </c>
      <c r="D56" s="764"/>
      <c r="E56" s="765"/>
      <c r="F56" s="766" t="s">
        <v>235</v>
      </c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8"/>
      <c r="T56" s="769"/>
      <c r="U56" s="770"/>
      <c r="V56" s="771">
        <v>5</v>
      </c>
      <c r="W56" s="772"/>
      <c r="X56" s="786"/>
      <c r="Y56" s="786"/>
      <c r="Z56" s="786">
        <v>5</v>
      </c>
      <c r="AA56" s="786"/>
      <c r="AB56" s="769">
        <v>4</v>
      </c>
      <c r="AC56" s="773"/>
    </row>
    <row r="57" spans="3:29" ht="45" customHeight="1">
      <c r="C57" s="763" t="s">
        <v>298</v>
      </c>
      <c r="D57" s="764"/>
      <c r="E57" s="765"/>
      <c r="F57" s="766" t="s">
        <v>300</v>
      </c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8"/>
      <c r="T57" s="769"/>
      <c r="U57" s="770"/>
      <c r="V57" s="771">
        <v>5</v>
      </c>
      <c r="W57" s="772"/>
      <c r="X57" s="786"/>
      <c r="Y57" s="786"/>
      <c r="Z57" s="786">
        <v>5</v>
      </c>
      <c r="AA57" s="786"/>
      <c r="AB57" s="769">
        <v>4</v>
      </c>
      <c r="AC57" s="773"/>
    </row>
    <row r="58" spans="3:29" ht="45" customHeight="1">
      <c r="C58" s="763" t="s">
        <v>298</v>
      </c>
      <c r="D58" s="764"/>
      <c r="E58" s="765"/>
      <c r="F58" s="766" t="s">
        <v>301</v>
      </c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7"/>
      <c r="R58" s="767"/>
      <c r="S58" s="768"/>
      <c r="T58" s="785"/>
      <c r="U58" s="797"/>
      <c r="V58" s="798">
        <v>5</v>
      </c>
      <c r="W58" s="797"/>
      <c r="X58" s="785"/>
      <c r="Y58" s="797"/>
      <c r="Z58" s="785">
        <v>5</v>
      </c>
      <c r="AA58" s="797"/>
      <c r="AB58" s="785">
        <v>4</v>
      </c>
      <c r="AC58" s="771"/>
    </row>
    <row r="59" spans="3:29" ht="45" customHeight="1">
      <c r="C59" s="763" t="s">
        <v>298</v>
      </c>
      <c r="D59" s="764"/>
      <c r="E59" s="765"/>
      <c r="F59" s="766" t="s">
        <v>302</v>
      </c>
      <c r="G59" s="767"/>
      <c r="H59" s="767"/>
      <c r="I59" s="767"/>
      <c r="J59" s="767"/>
      <c r="K59" s="767"/>
      <c r="L59" s="767"/>
      <c r="M59" s="767"/>
      <c r="N59" s="767"/>
      <c r="O59" s="767"/>
      <c r="P59" s="767"/>
      <c r="Q59" s="767"/>
      <c r="R59" s="767"/>
      <c r="S59" s="768"/>
      <c r="T59" s="785"/>
      <c r="U59" s="797"/>
      <c r="V59" s="798">
        <v>5</v>
      </c>
      <c r="W59" s="797"/>
      <c r="X59" s="785"/>
      <c r="Y59" s="797"/>
      <c r="Z59" s="785">
        <v>5</v>
      </c>
      <c r="AA59" s="797"/>
      <c r="AB59" s="785">
        <v>4</v>
      </c>
      <c r="AC59" s="771"/>
    </row>
    <row r="60" spans="3:29" ht="22.8">
      <c r="C60" s="787" t="s">
        <v>303</v>
      </c>
      <c r="D60" s="788"/>
      <c r="E60" s="789"/>
      <c r="F60" s="790" t="s">
        <v>304</v>
      </c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2"/>
      <c r="T60" s="793"/>
      <c r="U60" s="794"/>
      <c r="V60" s="795">
        <v>5</v>
      </c>
      <c r="W60" s="794"/>
      <c r="X60" s="796"/>
      <c r="Y60" s="796"/>
      <c r="Z60" s="796">
        <v>5</v>
      </c>
      <c r="AA60" s="796"/>
      <c r="AB60" s="780">
        <v>4</v>
      </c>
      <c r="AC60" s="784"/>
    </row>
    <row r="61" spans="3:29" ht="45" customHeight="1">
      <c r="C61" s="763" t="s">
        <v>303</v>
      </c>
      <c r="D61" s="764"/>
      <c r="E61" s="765"/>
      <c r="F61" s="766" t="s">
        <v>305</v>
      </c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8"/>
      <c r="T61" s="785"/>
      <c r="U61" s="797"/>
      <c r="V61" s="798">
        <v>5</v>
      </c>
      <c r="W61" s="797"/>
      <c r="X61" s="785"/>
      <c r="Y61" s="797"/>
      <c r="Z61" s="785">
        <v>5</v>
      </c>
      <c r="AA61" s="797"/>
      <c r="AB61" s="785">
        <v>4</v>
      </c>
      <c r="AC61" s="771"/>
    </row>
    <row r="62" spans="3:29" ht="45" customHeight="1">
      <c r="C62" s="763" t="s">
        <v>303</v>
      </c>
      <c r="D62" s="764"/>
      <c r="E62" s="765"/>
      <c r="F62" s="766" t="s">
        <v>306</v>
      </c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7"/>
      <c r="R62" s="767"/>
      <c r="S62" s="768"/>
      <c r="T62" s="769"/>
      <c r="U62" s="770"/>
      <c r="V62" s="771">
        <v>5</v>
      </c>
      <c r="W62" s="772"/>
      <c r="X62" s="786"/>
      <c r="Y62" s="786"/>
      <c r="Z62" s="786">
        <v>5</v>
      </c>
      <c r="AA62" s="786"/>
      <c r="AB62" s="769">
        <v>4</v>
      </c>
      <c r="AC62" s="773"/>
    </row>
    <row r="63" spans="3:29" ht="45" customHeight="1">
      <c r="C63" s="763" t="s">
        <v>303</v>
      </c>
      <c r="D63" s="764"/>
      <c r="E63" s="765"/>
      <c r="F63" s="766" t="s">
        <v>307</v>
      </c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7"/>
      <c r="R63" s="767"/>
      <c r="S63" s="768"/>
      <c r="T63" s="769"/>
      <c r="U63" s="770"/>
      <c r="V63" s="771">
        <v>5</v>
      </c>
      <c r="W63" s="772"/>
      <c r="X63" s="786"/>
      <c r="Y63" s="786"/>
      <c r="Z63" s="786">
        <v>5</v>
      </c>
      <c r="AA63" s="786"/>
      <c r="AB63" s="769">
        <v>4</v>
      </c>
      <c r="AC63" s="773"/>
    </row>
    <row r="64" spans="3:29" ht="45" customHeight="1">
      <c r="C64" s="763" t="s">
        <v>303</v>
      </c>
      <c r="D64" s="764"/>
      <c r="E64" s="765"/>
      <c r="F64" s="766" t="s">
        <v>308</v>
      </c>
      <c r="G64" s="767"/>
      <c r="H64" s="767"/>
      <c r="I64" s="767"/>
      <c r="J64" s="767"/>
      <c r="K64" s="767"/>
      <c r="L64" s="767"/>
      <c r="M64" s="767"/>
      <c r="N64" s="767"/>
      <c r="O64" s="767"/>
      <c r="P64" s="767"/>
      <c r="Q64" s="767"/>
      <c r="R64" s="767"/>
      <c r="S64" s="768"/>
      <c r="T64" s="769"/>
      <c r="U64" s="770"/>
      <c r="V64" s="771">
        <v>5</v>
      </c>
      <c r="W64" s="772"/>
      <c r="X64" s="786"/>
      <c r="Y64" s="786"/>
      <c r="Z64" s="786">
        <v>5</v>
      </c>
      <c r="AA64" s="786"/>
      <c r="AB64" s="769">
        <v>4</v>
      </c>
      <c r="AC64" s="773"/>
    </row>
    <row r="65" spans="3:29" ht="22.8">
      <c r="C65" s="787" t="s">
        <v>309</v>
      </c>
      <c r="D65" s="788"/>
      <c r="E65" s="789"/>
      <c r="F65" s="790" t="s">
        <v>310</v>
      </c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2"/>
      <c r="T65" s="793"/>
      <c r="U65" s="794"/>
      <c r="V65" s="795">
        <v>6</v>
      </c>
      <c r="W65" s="794"/>
      <c r="X65" s="796"/>
      <c r="Y65" s="796"/>
      <c r="Z65" s="796">
        <v>6</v>
      </c>
      <c r="AA65" s="796"/>
      <c r="AB65" s="780">
        <v>4</v>
      </c>
      <c r="AC65" s="784"/>
    </row>
    <row r="66" spans="3:29" ht="45" customHeight="1">
      <c r="C66" s="763" t="s">
        <v>309</v>
      </c>
      <c r="D66" s="764"/>
      <c r="E66" s="765"/>
      <c r="F66" s="766" t="s">
        <v>311</v>
      </c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8"/>
      <c r="T66" s="785"/>
      <c r="U66" s="797"/>
      <c r="V66" s="798">
        <v>6</v>
      </c>
      <c r="W66" s="797"/>
      <c r="X66" s="785"/>
      <c r="Y66" s="797"/>
      <c r="Z66" s="785">
        <v>6</v>
      </c>
      <c r="AA66" s="797"/>
      <c r="AB66" s="785">
        <v>4</v>
      </c>
      <c r="AC66" s="771"/>
    </row>
    <row r="67" spans="3:29" ht="45" customHeight="1">
      <c r="C67" s="763" t="s">
        <v>309</v>
      </c>
      <c r="D67" s="764"/>
      <c r="E67" s="765"/>
      <c r="F67" s="766" t="s">
        <v>232</v>
      </c>
      <c r="G67" s="767"/>
      <c r="H67" s="767"/>
      <c r="I67" s="767"/>
      <c r="J67" s="767"/>
      <c r="K67" s="767"/>
      <c r="L67" s="767"/>
      <c r="M67" s="767"/>
      <c r="N67" s="767"/>
      <c r="O67" s="767"/>
      <c r="P67" s="767"/>
      <c r="Q67" s="767"/>
      <c r="R67" s="767"/>
      <c r="S67" s="768"/>
      <c r="T67" s="769"/>
      <c r="U67" s="770"/>
      <c r="V67" s="771">
        <v>6</v>
      </c>
      <c r="W67" s="772"/>
      <c r="X67" s="786"/>
      <c r="Y67" s="786"/>
      <c r="Z67" s="786">
        <v>6</v>
      </c>
      <c r="AA67" s="786"/>
      <c r="AB67" s="769">
        <v>4</v>
      </c>
      <c r="AC67" s="773"/>
    </row>
    <row r="68" spans="3:29" ht="45" customHeight="1">
      <c r="C68" s="763" t="s">
        <v>309</v>
      </c>
      <c r="D68" s="764"/>
      <c r="E68" s="765"/>
      <c r="F68" s="766" t="s">
        <v>312</v>
      </c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8"/>
      <c r="T68" s="769"/>
      <c r="U68" s="770"/>
      <c r="V68" s="771">
        <v>6</v>
      </c>
      <c r="W68" s="772"/>
      <c r="X68" s="786"/>
      <c r="Y68" s="786"/>
      <c r="Z68" s="786">
        <v>6</v>
      </c>
      <c r="AA68" s="786"/>
      <c r="AB68" s="769">
        <v>4</v>
      </c>
      <c r="AC68" s="773"/>
    </row>
    <row r="69" spans="3:29" ht="45" customHeight="1">
      <c r="C69" s="763" t="s">
        <v>309</v>
      </c>
      <c r="D69" s="764"/>
      <c r="E69" s="765"/>
      <c r="F69" s="766" t="s">
        <v>313</v>
      </c>
      <c r="G69" s="767"/>
      <c r="H69" s="767"/>
      <c r="I69" s="767"/>
      <c r="J69" s="767"/>
      <c r="K69" s="767"/>
      <c r="L69" s="767"/>
      <c r="M69" s="767"/>
      <c r="N69" s="767"/>
      <c r="O69" s="767"/>
      <c r="P69" s="767"/>
      <c r="Q69" s="767"/>
      <c r="R69" s="767"/>
      <c r="S69" s="768"/>
      <c r="T69" s="769"/>
      <c r="U69" s="770"/>
      <c r="V69" s="771">
        <v>6</v>
      </c>
      <c r="W69" s="772"/>
      <c r="X69" s="786"/>
      <c r="Y69" s="786"/>
      <c r="Z69" s="786">
        <v>6</v>
      </c>
      <c r="AA69" s="786"/>
      <c r="AB69" s="769">
        <v>4</v>
      </c>
      <c r="AC69" s="773"/>
    </row>
    <row r="70" spans="3:29" ht="22.8">
      <c r="C70" s="787" t="s">
        <v>314</v>
      </c>
      <c r="D70" s="788"/>
      <c r="E70" s="789"/>
      <c r="F70" s="790" t="s">
        <v>315</v>
      </c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2"/>
      <c r="T70" s="793"/>
      <c r="U70" s="794"/>
      <c r="V70" s="795">
        <v>6</v>
      </c>
      <c r="W70" s="794"/>
      <c r="X70" s="796"/>
      <c r="Y70" s="796"/>
      <c r="Z70" s="796">
        <v>6</v>
      </c>
      <c r="AA70" s="796"/>
      <c r="AB70" s="780">
        <v>4</v>
      </c>
      <c r="AC70" s="784"/>
    </row>
    <row r="71" spans="3:29" ht="45" customHeight="1">
      <c r="C71" s="763" t="s">
        <v>314</v>
      </c>
      <c r="D71" s="764"/>
      <c r="E71" s="765"/>
      <c r="F71" s="766" t="s">
        <v>316</v>
      </c>
      <c r="G71" s="767"/>
      <c r="H71" s="767"/>
      <c r="I71" s="767"/>
      <c r="J71" s="767"/>
      <c r="K71" s="767"/>
      <c r="L71" s="767"/>
      <c r="M71" s="767"/>
      <c r="N71" s="767"/>
      <c r="O71" s="767"/>
      <c r="P71" s="767"/>
      <c r="Q71" s="767"/>
      <c r="R71" s="767"/>
      <c r="S71" s="768"/>
      <c r="T71" s="785"/>
      <c r="U71" s="797"/>
      <c r="V71" s="798">
        <v>6</v>
      </c>
      <c r="W71" s="797"/>
      <c r="X71" s="785"/>
      <c r="Y71" s="797"/>
      <c r="Z71" s="785">
        <v>6</v>
      </c>
      <c r="AA71" s="797"/>
      <c r="AB71" s="785">
        <v>4</v>
      </c>
      <c r="AC71" s="771"/>
    </row>
    <row r="72" spans="3:29" ht="45" customHeight="1">
      <c r="C72" s="763" t="s">
        <v>314</v>
      </c>
      <c r="D72" s="764"/>
      <c r="E72" s="765"/>
      <c r="F72" s="766" t="s">
        <v>317</v>
      </c>
      <c r="G72" s="767"/>
      <c r="H72" s="767"/>
      <c r="I72" s="767"/>
      <c r="J72" s="767"/>
      <c r="K72" s="767"/>
      <c r="L72" s="767"/>
      <c r="M72" s="767"/>
      <c r="N72" s="767"/>
      <c r="O72" s="767"/>
      <c r="P72" s="767"/>
      <c r="Q72" s="767"/>
      <c r="R72" s="767"/>
      <c r="S72" s="768"/>
      <c r="T72" s="769"/>
      <c r="U72" s="770"/>
      <c r="V72" s="771">
        <v>6</v>
      </c>
      <c r="W72" s="772"/>
      <c r="X72" s="786"/>
      <c r="Y72" s="786"/>
      <c r="Z72" s="786">
        <v>6</v>
      </c>
      <c r="AA72" s="786"/>
      <c r="AB72" s="769">
        <v>4</v>
      </c>
      <c r="AC72" s="773"/>
    </row>
    <row r="73" spans="3:29" ht="45" customHeight="1">
      <c r="C73" s="763" t="s">
        <v>314</v>
      </c>
      <c r="D73" s="764"/>
      <c r="E73" s="765"/>
      <c r="F73" s="766" t="s">
        <v>318</v>
      </c>
      <c r="G73" s="767"/>
      <c r="H73" s="767"/>
      <c r="I73" s="767"/>
      <c r="J73" s="767"/>
      <c r="K73" s="767"/>
      <c r="L73" s="767"/>
      <c r="M73" s="767"/>
      <c r="N73" s="767"/>
      <c r="O73" s="767"/>
      <c r="P73" s="767"/>
      <c r="Q73" s="767"/>
      <c r="R73" s="767"/>
      <c r="S73" s="768"/>
      <c r="T73" s="769"/>
      <c r="U73" s="770"/>
      <c r="V73" s="771">
        <v>6</v>
      </c>
      <c r="W73" s="772"/>
      <c r="X73" s="786"/>
      <c r="Y73" s="786"/>
      <c r="Z73" s="786">
        <v>6</v>
      </c>
      <c r="AA73" s="786"/>
      <c r="AB73" s="769">
        <v>4</v>
      </c>
      <c r="AC73" s="773"/>
    </row>
    <row r="74" spans="3:29" ht="45" customHeight="1">
      <c r="C74" s="763" t="s">
        <v>314</v>
      </c>
      <c r="D74" s="764"/>
      <c r="E74" s="765"/>
      <c r="F74" s="766" t="s">
        <v>319</v>
      </c>
      <c r="G74" s="767"/>
      <c r="H74" s="767"/>
      <c r="I74" s="767"/>
      <c r="J74" s="767"/>
      <c r="K74" s="767"/>
      <c r="L74" s="767"/>
      <c r="M74" s="767"/>
      <c r="N74" s="767"/>
      <c r="O74" s="767"/>
      <c r="P74" s="767"/>
      <c r="Q74" s="767"/>
      <c r="R74" s="767"/>
      <c r="S74" s="768"/>
      <c r="T74" s="769"/>
      <c r="U74" s="770"/>
      <c r="V74" s="771">
        <v>6</v>
      </c>
      <c r="W74" s="772"/>
      <c r="X74" s="786"/>
      <c r="Y74" s="786"/>
      <c r="Z74" s="786">
        <v>6</v>
      </c>
      <c r="AA74" s="786"/>
      <c r="AB74" s="769">
        <v>4</v>
      </c>
      <c r="AC74" s="773"/>
    </row>
    <row r="75" spans="3:29" ht="22.8">
      <c r="C75" s="774" t="s">
        <v>320</v>
      </c>
      <c r="D75" s="775"/>
      <c r="E75" s="776"/>
      <c r="F75" s="777" t="s">
        <v>321</v>
      </c>
      <c r="G75" s="778"/>
      <c r="H75" s="778"/>
      <c r="I75" s="778"/>
      <c r="J75" s="778"/>
      <c r="K75" s="778"/>
      <c r="L75" s="778"/>
      <c r="M75" s="778"/>
      <c r="N75" s="778"/>
      <c r="O75" s="778"/>
      <c r="P75" s="778"/>
      <c r="Q75" s="778"/>
      <c r="R75" s="778"/>
      <c r="S75" s="779"/>
      <c r="T75" s="780"/>
      <c r="U75" s="781"/>
      <c r="V75" s="780">
        <v>6</v>
      </c>
      <c r="W75" s="781"/>
      <c r="X75" s="782">
        <v>6</v>
      </c>
      <c r="Y75" s="783"/>
      <c r="Z75" s="780">
        <v>6</v>
      </c>
      <c r="AA75" s="781"/>
      <c r="AB75" s="780">
        <v>4</v>
      </c>
      <c r="AC75" s="784"/>
    </row>
    <row r="76" spans="3:29" ht="45" customHeight="1">
      <c r="C76" s="763" t="s">
        <v>320</v>
      </c>
      <c r="D76" s="764"/>
      <c r="E76" s="765"/>
      <c r="F76" s="766" t="s">
        <v>150</v>
      </c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7"/>
      <c r="R76" s="767"/>
      <c r="S76" s="768"/>
      <c r="T76" s="769"/>
      <c r="U76" s="770"/>
      <c r="V76" s="769">
        <v>6</v>
      </c>
      <c r="W76" s="770"/>
      <c r="X76" s="771">
        <v>6</v>
      </c>
      <c r="Y76" s="772"/>
      <c r="Z76" s="769">
        <v>6</v>
      </c>
      <c r="AA76" s="770"/>
      <c r="AB76" s="785">
        <v>4</v>
      </c>
      <c r="AC76" s="771"/>
    </row>
    <row r="77" spans="3:29" ht="45" customHeight="1">
      <c r="C77" s="763" t="s">
        <v>320</v>
      </c>
      <c r="D77" s="764"/>
      <c r="E77" s="765"/>
      <c r="F77" s="766" t="s">
        <v>322</v>
      </c>
      <c r="G77" s="767"/>
      <c r="H77" s="767"/>
      <c r="I77" s="767"/>
      <c r="J77" s="767"/>
      <c r="K77" s="767"/>
      <c r="L77" s="767"/>
      <c r="M77" s="767"/>
      <c r="N77" s="767"/>
      <c r="O77" s="767"/>
      <c r="P77" s="767"/>
      <c r="Q77" s="767"/>
      <c r="R77" s="767"/>
      <c r="S77" s="768"/>
      <c r="T77" s="769"/>
      <c r="U77" s="770"/>
      <c r="V77" s="769">
        <v>6</v>
      </c>
      <c r="W77" s="770"/>
      <c r="X77" s="771">
        <v>6</v>
      </c>
      <c r="Y77" s="772"/>
      <c r="Z77" s="769">
        <v>6</v>
      </c>
      <c r="AA77" s="770"/>
      <c r="AB77" s="769">
        <v>4</v>
      </c>
      <c r="AC77" s="773"/>
    </row>
    <row r="78" spans="3:29" ht="45" customHeight="1">
      <c r="C78" s="763" t="s">
        <v>320</v>
      </c>
      <c r="D78" s="764"/>
      <c r="E78" s="765"/>
      <c r="F78" s="766" t="s">
        <v>323</v>
      </c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8"/>
      <c r="T78" s="769"/>
      <c r="U78" s="770"/>
      <c r="V78" s="769">
        <v>6</v>
      </c>
      <c r="W78" s="770"/>
      <c r="X78" s="771">
        <v>6</v>
      </c>
      <c r="Y78" s="772"/>
      <c r="Z78" s="769">
        <v>6</v>
      </c>
      <c r="AA78" s="770"/>
      <c r="AB78" s="769">
        <v>4</v>
      </c>
      <c r="AC78" s="773"/>
    </row>
    <row r="79" spans="3:29" ht="45" customHeight="1">
      <c r="C79" s="763" t="s">
        <v>320</v>
      </c>
      <c r="D79" s="764"/>
      <c r="E79" s="765"/>
      <c r="F79" s="766" t="s">
        <v>324</v>
      </c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7"/>
      <c r="R79" s="767"/>
      <c r="S79" s="768"/>
      <c r="T79" s="769"/>
      <c r="U79" s="770"/>
      <c r="V79" s="769">
        <v>6</v>
      </c>
      <c r="W79" s="770"/>
      <c r="X79" s="771">
        <v>6</v>
      </c>
      <c r="Y79" s="772"/>
      <c r="Z79" s="769">
        <v>6</v>
      </c>
      <c r="AA79" s="770"/>
      <c r="AB79" s="769">
        <v>4</v>
      </c>
      <c r="AC79" s="773"/>
    </row>
    <row r="80" spans="3:29" ht="13.8">
      <c r="C80"/>
      <c r="D80"/>
      <c r="E80"/>
      <c r="F80"/>
      <c r="G80"/>
      <c r="H80"/>
      <c r="I80" s="351"/>
      <c r="J80" s="351"/>
      <c r="K80" s="351"/>
      <c r="L80" s="351"/>
      <c r="M80" s="352"/>
      <c r="N80" s="353"/>
      <c r="O80" s="353"/>
      <c r="P80" s="353"/>
      <c r="Q80" s="354"/>
      <c r="R80" s="354"/>
      <c r="S80" s="35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</row>
    <row r="81" spans="3:29" ht="22.8">
      <c r="C81" s="356" t="s">
        <v>325</v>
      </c>
      <c r="D81" s="353"/>
      <c r="E81" s="353"/>
      <c r="F81" s="353"/>
      <c r="G81" s="353"/>
      <c r="H81" s="353"/>
      <c r="I81" s="353"/>
      <c r="J81" s="353"/>
      <c r="K81" s="353"/>
      <c r="L81" s="357"/>
      <c r="M81" s="357"/>
      <c r="N81" s="358"/>
      <c r="O81" s="358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9"/>
      <c r="AB81" s="359"/>
      <c r="AC81" s="359"/>
    </row>
  </sheetData>
  <mergeCells count="494">
    <mergeCell ref="C27:E27"/>
    <mergeCell ref="F27:S27"/>
    <mergeCell ref="T27:U27"/>
    <mergeCell ref="V27:W27"/>
    <mergeCell ref="X27:Y27"/>
    <mergeCell ref="Z27:AA27"/>
    <mergeCell ref="AB27:AC27"/>
    <mergeCell ref="C20:E20"/>
    <mergeCell ref="F20:S20"/>
    <mergeCell ref="T20:U20"/>
    <mergeCell ref="V20:W20"/>
    <mergeCell ref="X20:Y20"/>
    <mergeCell ref="Z20:AA20"/>
    <mergeCell ref="AB20:AC20"/>
    <mergeCell ref="C21:E21"/>
    <mergeCell ref="F21:S21"/>
    <mergeCell ref="T23:U23"/>
    <mergeCell ref="V23:W23"/>
    <mergeCell ref="X23:Y23"/>
    <mergeCell ref="Z23:AA23"/>
    <mergeCell ref="AB23:AC23"/>
    <mergeCell ref="V25:W25"/>
    <mergeCell ref="X25:Y25"/>
    <mergeCell ref="Z25:AA25"/>
    <mergeCell ref="C1:AC1"/>
    <mergeCell ref="C2:AC2"/>
    <mergeCell ref="C3:AC3"/>
    <mergeCell ref="C4:E10"/>
    <mergeCell ref="F4:S10"/>
    <mergeCell ref="T4:AA4"/>
    <mergeCell ref="AB4:AC10"/>
    <mergeCell ref="C16:E16"/>
    <mergeCell ref="F16:S16"/>
    <mergeCell ref="T16:U16"/>
    <mergeCell ref="V16:W16"/>
    <mergeCell ref="X16:Y16"/>
    <mergeCell ref="Z16:AA16"/>
    <mergeCell ref="AB16:AC16"/>
    <mergeCell ref="T5:U10"/>
    <mergeCell ref="V5:W10"/>
    <mergeCell ref="X5:Y10"/>
    <mergeCell ref="Z5:AA10"/>
    <mergeCell ref="C11:E11"/>
    <mergeCell ref="F11:S11"/>
    <mergeCell ref="T11:U11"/>
    <mergeCell ref="V11:W11"/>
    <mergeCell ref="X11:Y11"/>
    <mergeCell ref="Z11:AA11"/>
    <mergeCell ref="AB11:AC11"/>
    <mergeCell ref="C12:E12"/>
    <mergeCell ref="F12:S12"/>
    <mergeCell ref="T12:U12"/>
    <mergeCell ref="V12:W12"/>
    <mergeCell ref="X12:Y12"/>
    <mergeCell ref="Z12:AA12"/>
    <mergeCell ref="AB12:AC12"/>
    <mergeCell ref="C13:E13"/>
    <mergeCell ref="F13:S13"/>
    <mergeCell ref="T13:U13"/>
    <mergeCell ref="V13:W13"/>
    <mergeCell ref="X13:Y13"/>
    <mergeCell ref="Z13:AA13"/>
    <mergeCell ref="AB13:AC13"/>
    <mergeCell ref="C14:E14"/>
    <mergeCell ref="F14:S14"/>
    <mergeCell ref="T14:U14"/>
    <mergeCell ref="V14:W14"/>
    <mergeCell ref="X14:Y14"/>
    <mergeCell ref="Z14:AA14"/>
    <mergeCell ref="AB14:AC14"/>
    <mergeCell ref="C15:E15"/>
    <mergeCell ref="F15:S15"/>
    <mergeCell ref="T15:U15"/>
    <mergeCell ref="V15:W15"/>
    <mergeCell ref="X15:Y15"/>
    <mergeCell ref="Z15:AA15"/>
    <mergeCell ref="AB15:AC15"/>
    <mergeCell ref="AB17:AC17"/>
    <mergeCell ref="AB18:AC18"/>
    <mergeCell ref="C22:E22"/>
    <mergeCell ref="F22:S22"/>
    <mergeCell ref="T22:U22"/>
    <mergeCell ref="V22:W22"/>
    <mergeCell ref="X22:Y22"/>
    <mergeCell ref="Z22:AA22"/>
    <mergeCell ref="AB22:AC22"/>
    <mergeCell ref="T21:U21"/>
    <mergeCell ref="V21:W21"/>
    <mergeCell ref="X21:Y21"/>
    <mergeCell ref="Z21:AA21"/>
    <mergeCell ref="AB19:AC19"/>
    <mergeCell ref="AB21:AC21"/>
    <mergeCell ref="C19:E19"/>
    <mergeCell ref="F19:S19"/>
    <mergeCell ref="T19:U19"/>
    <mergeCell ref="C18:E18"/>
    <mergeCell ref="F18:S18"/>
    <mergeCell ref="T18:U18"/>
    <mergeCell ref="V18:W18"/>
    <mergeCell ref="X18:Y18"/>
    <mergeCell ref="Z18:AA18"/>
    <mergeCell ref="C17:E17"/>
    <mergeCell ref="F17:S17"/>
    <mergeCell ref="T17:U17"/>
    <mergeCell ref="V17:W17"/>
    <mergeCell ref="X17:Y17"/>
    <mergeCell ref="Z17:AA17"/>
    <mergeCell ref="T26:U26"/>
    <mergeCell ref="V26:W26"/>
    <mergeCell ref="X26:Y26"/>
    <mergeCell ref="Z26:AA26"/>
    <mergeCell ref="AB26:AC26"/>
    <mergeCell ref="V19:W19"/>
    <mergeCell ref="X19:Y19"/>
    <mergeCell ref="Z19:AA19"/>
    <mergeCell ref="V24:W24"/>
    <mergeCell ref="X24:Y24"/>
    <mergeCell ref="Z24:AA24"/>
    <mergeCell ref="AB24:AC24"/>
    <mergeCell ref="C25:E25"/>
    <mergeCell ref="F25:S25"/>
    <mergeCell ref="T25:U25"/>
    <mergeCell ref="C24:E24"/>
    <mergeCell ref="F24:S24"/>
    <mergeCell ref="T24:U24"/>
    <mergeCell ref="AB25:AC25"/>
    <mergeCell ref="C26:E26"/>
    <mergeCell ref="F26:S26"/>
    <mergeCell ref="C23:E23"/>
    <mergeCell ref="F23:S23"/>
    <mergeCell ref="C29:E29"/>
    <mergeCell ref="F29:S29"/>
    <mergeCell ref="T29:U29"/>
    <mergeCell ref="V29:W29"/>
    <mergeCell ref="X29:Y29"/>
    <mergeCell ref="Z29:AA29"/>
    <mergeCell ref="AB29:AC29"/>
    <mergeCell ref="C28:E28"/>
    <mergeCell ref="F28:S28"/>
    <mergeCell ref="T28:U28"/>
    <mergeCell ref="V28:W28"/>
    <mergeCell ref="X28:Y28"/>
    <mergeCell ref="Z28:AA28"/>
    <mergeCell ref="AB28:AC28"/>
    <mergeCell ref="C30:E30"/>
    <mergeCell ref="F30:S30"/>
    <mergeCell ref="T30:U30"/>
    <mergeCell ref="V30:W30"/>
    <mergeCell ref="X30:Y30"/>
    <mergeCell ref="Z30:AA30"/>
    <mergeCell ref="AB30:AC30"/>
    <mergeCell ref="C31:E31"/>
    <mergeCell ref="F31:S31"/>
    <mergeCell ref="T31:U31"/>
    <mergeCell ref="V31:W31"/>
    <mergeCell ref="X31:Y31"/>
    <mergeCell ref="Z31:AA31"/>
    <mergeCell ref="AB31:AC31"/>
    <mergeCell ref="C32:E32"/>
    <mergeCell ref="F32:S32"/>
    <mergeCell ref="T32:U32"/>
    <mergeCell ref="V32:W32"/>
    <mergeCell ref="X32:Y32"/>
    <mergeCell ref="Z32:AA32"/>
    <mergeCell ref="AB32:AC32"/>
    <mergeCell ref="C33:E33"/>
    <mergeCell ref="F33:S33"/>
    <mergeCell ref="T33:U33"/>
    <mergeCell ref="V33:W33"/>
    <mergeCell ref="X33:Y33"/>
    <mergeCell ref="Z33:AA33"/>
    <mergeCell ref="AB33:AC33"/>
    <mergeCell ref="C34:E34"/>
    <mergeCell ref="F34:S34"/>
    <mergeCell ref="T34:U34"/>
    <mergeCell ref="V34:W34"/>
    <mergeCell ref="X34:Y34"/>
    <mergeCell ref="Z34:AA34"/>
    <mergeCell ref="AB34:AC34"/>
    <mergeCell ref="C35:E35"/>
    <mergeCell ref="F35:S35"/>
    <mergeCell ref="T35:U35"/>
    <mergeCell ref="V35:W35"/>
    <mergeCell ref="X35:Y35"/>
    <mergeCell ref="Z35:AA35"/>
    <mergeCell ref="AB35:AC35"/>
    <mergeCell ref="C36:E36"/>
    <mergeCell ref="F36:S36"/>
    <mergeCell ref="T36:U36"/>
    <mergeCell ref="V36:W36"/>
    <mergeCell ref="X36:Y36"/>
    <mergeCell ref="Z36:AA36"/>
    <mergeCell ref="AB36:AC36"/>
    <mergeCell ref="C37:E37"/>
    <mergeCell ref="F37:S37"/>
    <mergeCell ref="T37:U37"/>
    <mergeCell ref="V37:W37"/>
    <mergeCell ref="X37:Y37"/>
    <mergeCell ref="Z37:AA37"/>
    <mergeCell ref="AB37:AC37"/>
    <mergeCell ref="C38:E38"/>
    <mergeCell ref="F38:S38"/>
    <mergeCell ref="T38:U38"/>
    <mergeCell ref="V38:W38"/>
    <mergeCell ref="X38:Y38"/>
    <mergeCell ref="Z38:AA38"/>
    <mergeCell ref="AB38:AC38"/>
    <mergeCell ref="C39:E39"/>
    <mergeCell ref="F39:S39"/>
    <mergeCell ref="T39:U39"/>
    <mergeCell ref="V39:W39"/>
    <mergeCell ref="X39:Y39"/>
    <mergeCell ref="Z39:AA39"/>
    <mergeCell ref="AB39:AC39"/>
    <mergeCell ref="C40:E40"/>
    <mergeCell ref="F40:S40"/>
    <mergeCell ref="T40:U40"/>
    <mergeCell ref="V40:W40"/>
    <mergeCell ref="X40:Y40"/>
    <mergeCell ref="Z40:AA40"/>
    <mergeCell ref="AB40:AC40"/>
    <mergeCell ref="C41:E41"/>
    <mergeCell ref="F41:S41"/>
    <mergeCell ref="T41:U41"/>
    <mergeCell ref="V41:W41"/>
    <mergeCell ref="X41:Y41"/>
    <mergeCell ref="Z41:AA41"/>
    <mergeCell ref="AB41:AC41"/>
    <mergeCell ref="C42:E42"/>
    <mergeCell ref="F42:S42"/>
    <mergeCell ref="T42:U42"/>
    <mergeCell ref="V42:W42"/>
    <mergeCell ref="X42:Y42"/>
    <mergeCell ref="Z42:AA42"/>
    <mergeCell ref="AB42:AC42"/>
    <mergeCell ref="C43:E43"/>
    <mergeCell ref="F43:S43"/>
    <mergeCell ref="T43:U43"/>
    <mergeCell ref="V43:W43"/>
    <mergeCell ref="X43:Y43"/>
    <mergeCell ref="Z43:AA43"/>
    <mergeCell ref="AB43:AC43"/>
    <mergeCell ref="C44:E44"/>
    <mergeCell ref="F44:S44"/>
    <mergeCell ref="T44:U44"/>
    <mergeCell ref="V44:W44"/>
    <mergeCell ref="X44:Y44"/>
    <mergeCell ref="Z44:AA44"/>
    <mergeCell ref="AB44:AC44"/>
    <mergeCell ref="C45:E45"/>
    <mergeCell ref="F45:S45"/>
    <mergeCell ref="T45:U45"/>
    <mergeCell ref="V45:W45"/>
    <mergeCell ref="X45:Y45"/>
    <mergeCell ref="Z45:AA45"/>
    <mergeCell ref="AB45:AC45"/>
    <mergeCell ref="C46:E46"/>
    <mergeCell ref="F46:S46"/>
    <mergeCell ref="T46:U46"/>
    <mergeCell ref="V46:W46"/>
    <mergeCell ref="X46:Y46"/>
    <mergeCell ref="Z46:AA46"/>
    <mergeCell ref="AB46:AC46"/>
    <mergeCell ref="C47:E47"/>
    <mergeCell ref="F47:S47"/>
    <mergeCell ref="T47:U47"/>
    <mergeCell ref="V47:W47"/>
    <mergeCell ref="X47:Y47"/>
    <mergeCell ref="Z47:AA47"/>
    <mergeCell ref="AB47:AC47"/>
    <mergeCell ref="C48:E48"/>
    <mergeCell ref="F48:S48"/>
    <mergeCell ref="T48:U48"/>
    <mergeCell ref="V48:W48"/>
    <mergeCell ref="X48:Y48"/>
    <mergeCell ref="Z48:AA48"/>
    <mergeCell ref="AB48:AC48"/>
    <mergeCell ref="C49:E49"/>
    <mergeCell ref="F49:S49"/>
    <mergeCell ref="T49:U49"/>
    <mergeCell ref="V49:W49"/>
    <mergeCell ref="X49:Y49"/>
    <mergeCell ref="Z49:AA49"/>
    <mergeCell ref="AB49:AC49"/>
    <mergeCell ref="C50:E50"/>
    <mergeCell ref="F50:S50"/>
    <mergeCell ref="T50:U50"/>
    <mergeCell ref="V50:W50"/>
    <mergeCell ref="X50:Y50"/>
    <mergeCell ref="Z50:AA50"/>
    <mergeCell ref="AB50:AC50"/>
    <mergeCell ref="C51:E51"/>
    <mergeCell ref="F51:S51"/>
    <mergeCell ref="T51:U51"/>
    <mergeCell ref="V51:W51"/>
    <mergeCell ref="X51:Y51"/>
    <mergeCell ref="Z51:AA51"/>
    <mergeCell ref="AB51:AC51"/>
    <mergeCell ref="C52:E52"/>
    <mergeCell ref="F52:S52"/>
    <mergeCell ref="T52:U52"/>
    <mergeCell ref="V52:W52"/>
    <mergeCell ref="X52:Y52"/>
    <mergeCell ref="Z52:AA52"/>
    <mergeCell ref="AB52:AC52"/>
    <mergeCell ref="C53:E53"/>
    <mergeCell ref="F53:S53"/>
    <mergeCell ref="T53:U53"/>
    <mergeCell ref="V53:W53"/>
    <mergeCell ref="X53:Y53"/>
    <mergeCell ref="Z53:AA53"/>
    <mergeCell ref="AB53:AC53"/>
    <mergeCell ref="C54:E54"/>
    <mergeCell ref="F54:S54"/>
    <mergeCell ref="T54:U54"/>
    <mergeCell ref="V54:W54"/>
    <mergeCell ref="X54:Y54"/>
    <mergeCell ref="Z54:AA54"/>
    <mergeCell ref="AB54:AC54"/>
    <mergeCell ref="C55:E55"/>
    <mergeCell ref="F55:S55"/>
    <mergeCell ref="T55:U55"/>
    <mergeCell ref="V55:W55"/>
    <mergeCell ref="X55:Y55"/>
    <mergeCell ref="Z55:AA55"/>
    <mergeCell ref="AB55:AC55"/>
    <mergeCell ref="C56:E56"/>
    <mergeCell ref="F56:S56"/>
    <mergeCell ref="T56:U56"/>
    <mergeCell ref="V56:W56"/>
    <mergeCell ref="X56:Y56"/>
    <mergeCell ref="Z56:AA56"/>
    <mergeCell ref="AB56:AC56"/>
    <mergeCell ref="C57:E57"/>
    <mergeCell ref="F57:S57"/>
    <mergeCell ref="T57:U57"/>
    <mergeCell ref="V57:W57"/>
    <mergeCell ref="X57:Y57"/>
    <mergeCell ref="Z57:AA57"/>
    <mergeCell ref="AB57:AC57"/>
    <mergeCell ref="C58:E58"/>
    <mergeCell ref="F58:S58"/>
    <mergeCell ref="T58:U58"/>
    <mergeCell ref="V58:W58"/>
    <mergeCell ref="X58:Y58"/>
    <mergeCell ref="Z58:AA58"/>
    <mergeCell ref="AB58:AC58"/>
    <mergeCell ref="C59:E59"/>
    <mergeCell ref="F59:S59"/>
    <mergeCell ref="T59:U59"/>
    <mergeCell ref="V59:W59"/>
    <mergeCell ref="X59:Y59"/>
    <mergeCell ref="Z59:AA59"/>
    <mergeCell ref="AB59:AC59"/>
    <mergeCell ref="C60:E60"/>
    <mergeCell ref="F60:S60"/>
    <mergeCell ref="T60:U60"/>
    <mergeCell ref="V60:W60"/>
    <mergeCell ref="X60:Y60"/>
    <mergeCell ref="Z60:AA60"/>
    <mergeCell ref="AB60:AC60"/>
    <mergeCell ref="C61:E61"/>
    <mergeCell ref="F61:S61"/>
    <mergeCell ref="T61:U61"/>
    <mergeCell ref="V61:W61"/>
    <mergeCell ref="X61:Y61"/>
    <mergeCell ref="Z61:AA61"/>
    <mergeCell ref="AB61:AC61"/>
    <mergeCell ref="C62:E62"/>
    <mergeCell ref="F62:S62"/>
    <mergeCell ref="T62:U62"/>
    <mergeCell ref="V62:W62"/>
    <mergeCell ref="X62:Y62"/>
    <mergeCell ref="Z62:AA62"/>
    <mergeCell ref="AB62:AC62"/>
    <mergeCell ref="C63:E63"/>
    <mergeCell ref="F63:S63"/>
    <mergeCell ref="T63:U63"/>
    <mergeCell ref="V63:W63"/>
    <mergeCell ref="X63:Y63"/>
    <mergeCell ref="Z63:AA63"/>
    <mergeCell ref="AB63:AC63"/>
    <mergeCell ref="C64:E64"/>
    <mergeCell ref="F64:S64"/>
    <mergeCell ref="T64:U64"/>
    <mergeCell ref="V64:W64"/>
    <mergeCell ref="X64:Y64"/>
    <mergeCell ref="Z64:AA64"/>
    <mergeCell ref="AB64:AC64"/>
    <mergeCell ref="C65:E65"/>
    <mergeCell ref="F65:S65"/>
    <mergeCell ref="T65:U65"/>
    <mergeCell ref="V65:W65"/>
    <mergeCell ref="X65:Y65"/>
    <mergeCell ref="Z65:AA65"/>
    <mergeCell ref="AB65:AC65"/>
    <mergeCell ref="C66:E66"/>
    <mergeCell ref="F66:S66"/>
    <mergeCell ref="T66:U66"/>
    <mergeCell ref="V66:W66"/>
    <mergeCell ref="X66:Y66"/>
    <mergeCell ref="Z66:AA66"/>
    <mergeCell ref="AB66:AC66"/>
    <mergeCell ref="C67:E67"/>
    <mergeCell ref="F67:S67"/>
    <mergeCell ref="T67:U67"/>
    <mergeCell ref="V67:W67"/>
    <mergeCell ref="X67:Y67"/>
    <mergeCell ref="Z67:AA67"/>
    <mergeCell ref="AB67:AC67"/>
    <mergeCell ref="C68:E68"/>
    <mergeCell ref="F68:S68"/>
    <mergeCell ref="T68:U68"/>
    <mergeCell ref="V68:W68"/>
    <mergeCell ref="X68:Y68"/>
    <mergeCell ref="Z68:AA68"/>
    <mergeCell ref="AB68:AC68"/>
    <mergeCell ref="C69:E69"/>
    <mergeCell ref="F69:S69"/>
    <mergeCell ref="T69:U69"/>
    <mergeCell ref="V69:W69"/>
    <mergeCell ref="X69:Y69"/>
    <mergeCell ref="Z69:AA69"/>
    <mergeCell ref="AB69:AC69"/>
    <mergeCell ref="AB72:AC72"/>
    <mergeCell ref="C73:E73"/>
    <mergeCell ref="F73:S73"/>
    <mergeCell ref="T73:U73"/>
    <mergeCell ref="V73:W73"/>
    <mergeCell ref="X73:Y73"/>
    <mergeCell ref="Z73:AA73"/>
    <mergeCell ref="AB73:AC73"/>
    <mergeCell ref="C70:E70"/>
    <mergeCell ref="F70:S70"/>
    <mergeCell ref="T70:U70"/>
    <mergeCell ref="V70:W70"/>
    <mergeCell ref="X70:Y70"/>
    <mergeCell ref="Z70:AA70"/>
    <mergeCell ref="AB70:AC70"/>
    <mergeCell ref="C71:E71"/>
    <mergeCell ref="F71:S71"/>
    <mergeCell ref="T71:U71"/>
    <mergeCell ref="V71:W71"/>
    <mergeCell ref="X71:Y71"/>
    <mergeCell ref="Z71:AA71"/>
    <mergeCell ref="AB71:AC71"/>
    <mergeCell ref="C72:E72"/>
    <mergeCell ref="F72:S72"/>
    <mergeCell ref="T72:U72"/>
    <mergeCell ref="V72:W72"/>
    <mergeCell ref="X72:Y72"/>
    <mergeCell ref="Z72:AA72"/>
    <mergeCell ref="C74:E74"/>
    <mergeCell ref="F74:S74"/>
    <mergeCell ref="T74:U74"/>
    <mergeCell ref="V74:W74"/>
    <mergeCell ref="X74:Y74"/>
    <mergeCell ref="Z74:AA74"/>
    <mergeCell ref="AB74:AC74"/>
    <mergeCell ref="C75:E75"/>
    <mergeCell ref="F75:S75"/>
    <mergeCell ref="T75:U75"/>
    <mergeCell ref="V75:W75"/>
    <mergeCell ref="X75:Y75"/>
    <mergeCell ref="Z75:AA75"/>
    <mergeCell ref="AB75:AC75"/>
    <mergeCell ref="AB76:AC76"/>
    <mergeCell ref="C76:E76"/>
    <mergeCell ref="F76:S76"/>
    <mergeCell ref="T76:U76"/>
    <mergeCell ref="V76:W76"/>
    <mergeCell ref="X76:Y76"/>
    <mergeCell ref="Z76:AA76"/>
    <mergeCell ref="C79:E79"/>
    <mergeCell ref="F79:S79"/>
    <mergeCell ref="T79:U79"/>
    <mergeCell ref="V79:W79"/>
    <mergeCell ref="X79:Y79"/>
    <mergeCell ref="Z79:AA79"/>
    <mergeCell ref="AB79:AC79"/>
    <mergeCell ref="C77:E77"/>
    <mergeCell ref="F77:S77"/>
    <mergeCell ref="T77:U77"/>
    <mergeCell ref="V77:W77"/>
    <mergeCell ref="X77:Y77"/>
    <mergeCell ref="Z77:AA77"/>
    <mergeCell ref="AB77:AC77"/>
    <mergeCell ref="C78:E78"/>
    <mergeCell ref="F78:S78"/>
    <mergeCell ref="T78:U78"/>
    <mergeCell ref="V78:W78"/>
    <mergeCell ref="X78:Y78"/>
    <mergeCell ref="Z78:AA78"/>
    <mergeCell ref="AB78:AC78"/>
  </mergeCells>
  <pageMargins left="1.1811023622047245" right="0.70866141732283472" top="0.74803149606299213" bottom="0.74803149606299213" header="0.31496062992125984" footer="0.31496062992125984"/>
  <pageSetup paperSize="9" scale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90" workbookViewId="0">
      <selection activeCell="G6" sqref="G6"/>
    </sheetView>
  </sheetViews>
  <sheetFormatPr defaultColWidth="9.109375" defaultRowHeight="18"/>
  <cols>
    <col min="1" max="1" width="4.44140625" style="197" customWidth="1"/>
    <col min="2" max="2" width="49.44140625" style="197" customWidth="1"/>
    <col min="3" max="3" width="12" style="197" customWidth="1"/>
    <col min="4" max="4" width="13.77734375" style="197" customWidth="1"/>
    <col min="5" max="5" width="12" style="197" customWidth="1"/>
    <col min="6" max="6" width="12.33203125" style="197" customWidth="1"/>
    <col min="7" max="16384" width="9.109375" style="197"/>
  </cols>
  <sheetData>
    <row r="1" spans="1:6" ht="22.8">
      <c r="A1" s="873" t="s">
        <v>251</v>
      </c>
      <c r="B1" s="873"/>
      <c r="C1" s="874"/>
      <c r="D1" s="874"/>
      <c r="E1" s="874"/>
      <c r="F1" s="874"/>
    </row>
    <row r="2" spans="1:6" ht="15.75" customHeight="1">
      <c r="A2" s="875" t="s">
        <v>180</v>
      </c>
      <c r="B2" s="875"/>
      <c r="C2" s="876"/>
      <c r="D2" s="876"/>
      <c r="E2" s="876"/>
      <c r="F2" s="876"/>
    </row>
    <row r="3" spans="1:6">
      <c r="A3" s="877"/>
      <c r="B3" s="877"/>
      <c r="C3" s="876"/>
      <c r="D3" s="876"/>
      <c r="E3" s="876"/>
      <c r="F3" s="876"/>
    </row>
    <row r="4" spans="1:6" ht="43.5" customHeight="1">
      <c r="A4" s="878" t="s">
        <v>179</v>
      </c>
      <c r="B4" s="878"/>
      <c r="C4" s="876"/>
      <c r="D4" s="876"/>
      <c r="E4" s="876"/>
      <c r="F4" s="876"/>
    </row>
    <row r="5" spans="1:6" ht="22.8">
      <c r="A5" s="878" t="s">
        <v>181</v>
      </c>
      <c r="B5" s="878"/>
      <c r="C5" s="876"/>
      <c r="D5" s="876"/>
      <c r="E5" s="876"/>
      <c r="F5" s="876"/>
    </row>
    <row r="6" spans="1:6" ht="52.2">
      <c r="A6" s="192" t="s">
        <v>182</v>
      </c>
      <c r="B6" s="192" t="s">
        <v>183</v>
      </c>
      <c r="C6" s="192" t="s">
        <v>207</v>
      </c>
      <c r="D6" s="192" t="s">
        <v>184</v>
      </c>
      <c r="E6" s="192" t="s">
        <v>185</v>
      </c>
      <c r="F6" s="192" t="s">
        <v>186</v>
      </c>
    </row>
    <row r="7" spans="1:6">
      <c r="A7" s="871" t="s">
        <v>187</v>
      </c>
      <c r="B7" s="872"/>
      <c r="C7" s="198"/>
      <c r="D7" s="198"/>
      <c r="E7" s="198"/>
      <c r="F7" s="198"/>
    </row>
    <row r="8" spans="1:6">
      <c r="A8" s="329">
        <v>1</v>
      </c>
      <c r="B8" s="363" t="s">
        <v>146</v>
      </c>
      <c r="C8" s="343">
        <v>4</v>
      </c>
      <c r="D8" s="343" t="s">
        <v>188</v>
      </c>
      <c r="E8" s="343">
        <v>4</v>
      </c>
      <c r="F8" s="198" t="s">
        <v>208</v>
      </c>
    </row>
    <row r="9" spans="1:6">
      <c r="A9" s="193">
        <v>2</v>
      </c>
      <c r="B9" s="363" t="s">
        <v>332</v>
      </c>
      <c r="C9" s="343">
        <v>2</v>
      </c>
      <c r="D9" s="343" t="s">
        <v>188</v>
      </c>
      <c r="E9" s="343">
        <v>2</v>
      </c>
      <c r="F9" s="198" t="s">
        <v>208</v>
      </c>
    </row>
    <row r="10" spans="1:6">
      <c r="A10" s="193">
        <v>3</v>
      </c>
      <c r="B10" s="363" t="s">
        <v>243</v>
      </c>
      <c r="C10" s="343">
        <v>3</v>
      </c>
      <c r="D10" s="344" t="s">
        <v>189</v>
      </c>
      <c r="E10" s="343" t="s">
        <v>189</v>
      </c>
      <c r="F10" s="198" t="s">
        <v>210</v>
      </c>
    </row>
    <row r="11" spans="1:6">
      <c r="A11" s="193">
        <v>4</v>
      </c>
      <c r="B11" s="363" t="s">
        <v>253</v>
      </c>
      <c r="C11" s="343">
        <v>2.5</v>
      </c>
      <c r="D11" s="344" t="s">
        <v>189</v>
      </c>
      <c r="E11" s="343" t="s">
        <v>189</v>
      </c>
      <c r="F11" s="198" t="s">
        <v>208</v>
      </c>
    </row>
    <row r="12" spans="1:6" ht="36">
      <c r="A12" s="193">
        <v>5</v>
      </c>
      <c r="B12" s="363" t="s">
        <v>254</v>
      </c>
      <c r="C12" s="343">
        <v>3</v>
      </c>
      <c r="D12" s="344" t="s">
        <v>189</v>
      </c>
      <c r="E12" s="343" t="s">
        <v>189</v>
      </c>
      <c r="F12" s="198" t="s">
        <v>208</v>
      </c>
    </row>
    <row r="13" spans="1:6" ht="36">
      <c r="A13" s="193">
        <v>6</v>
      </c>
      <c r="B13" s="363" t="s">
        <v>190</v>
      </c>
      <c r="C13" s="343">
        <v>6.5</v>
      </c>
      <c r="D13" s="345" t="s">
        <v>191</v>
      </c>
      <c r="E13" s="343">
        <v>5</v>
      </c>
      <c r="F13" s="198" t="s">
        <v>208</v>
      </c>
    </row>
    <row r="14" spans="1:6" ht="36">
      <c r="A14" s="193">
        <v>7</v>
      </c>
      <c r="B14" s="363" t="s">
        <v>192</v>
      </c>
      <c r="C14" s="343">
        <v>7</v>
      </c>
      <c r="D14" s="345" t="s">
        <v>191</v>
      </c>
      <c r="E14" s="343">
        <v>6</v>
      </c>
      <c r="F14" s="198" t="s">
        <v>208</v>
      </c>
    </row>
    <row r="15" spans="1:6" ht="30" customHeight="1">
      <c r="A15" s="193">
        <v>8</v>
      </c>
      <c r="B15" s="194" t="s">
        <v>174</v>
      </c>
      <c r="C15" s="345">
        <v>4</v>
      </c>
      <c r="D15" s="345" t="s">
        <v>191</v>
      </c>
      <c r="E15" s="346">
        <v>3</v>
      </c>
      <c r="F15" s="198" t="s">
        <v>210</v>
      </c>
    </row>
    <row r="16" spans="1:6">
      <c r="A16" s="193">
        <v>9</v>
      </c>
      <c r="B16" s="363" t="s">
        <v>256</v>
      </c>
      <c r="C16" s="343">
        <v>6</v>
      </c>
      <c r="D16" s="345" t="s">
        <v>191</v>
      </c>
      <c r="E16" s="343">
        <v>5</v>
      </c>
      <c r="F16" s="198" t="s">
        <v>208</v>
      </c>
    </row>
    <row r="17" spans="1:6">
      <c r="A17" s="328"/>
      <c r="B17" s="194" t="s">
        <v>193</v>
      </c>
      <c r="C17" s="343">
        <f>SUM(C8:C16)-C10-C11-C12</f>
        <v>29.5</v>
      </c>
      <c r="D17" s="345" t="s">
        <v>250</v>
      </c>
      <c r="E17" s="343">
        <f>SUM(E8:E16)</f>
        <v>25</v>
      </c>
      <c r="F17" s="198"/>
    </row>
    <row r="18" spans="1:6">
      <c r="A18" s="871" t="s">
        <v>194</v>
      </c>
      <c r="B18" s="872"/>
      <c r="C18" s="198"/>
      <c r="D18" s="198"/>
      <c r="E18" s="198"/>
    </row>
    <row r="19" spans="1:6">
      <c r="A19" s="193">
        <v>10</v>
      </c>
      <c r="B19" s="363" t="s">
        <v>195</v>
      </c>
      <c r="C19" s="343">
        <v>7</v>
      </c>
      <c r="D19" s="345" t="s">
        <v>191</v>
      </c>
      <c r="E19" s="343">
        <v>5</v>
      </c>
      <c r="F19" s="198" t="s">
        <v>208</v>
      </c>
    </row>
    <row r="20" spans="1:6">
      <c r="A20" s="193">
        <v>11</v>
      </c>
      <c r="B20" s="363" t="s">
        <v>244</v>
      </c>
      <c r="C20" s="343">
        <v>3</v>
      </c>
      <c r="D20" s="345" t="s">
        <v>189</v>
      </c>
      <c r="E20" s="343" t="s">
        <v>189</v>
      </c>
      <c r="F20" s="198" t="s">
        <v>210</v>
      </c>
    </row>
    <row r="21" spans="1:6" ht="36">
      <c r="A21" s="193">
        <v>12</v>
      </c>
      <c r="B21" s="363" t="s">
        <v>241</v>
      </c>
      <c r="C21" s="343">
        <v>2</v>
      </c>
      <c r="D21" s="345" t="s">
        <v>188</v>
      </c>
      <c r="E21" s="343" t="s">
        <v>189</v>
      </c>
      <c r="F21" s="198" t="s">
        <v>208</v>
      </c>
    </row>
    <row r="22" spans="1:6" ht="72">
      <c r="A22" s="193">
        <v>13</v>
      </c>
      <c r="B22" s="363" t="s">
        <v>255</v>
      </c>
      <c r="C22" s="343">
        <v>2.5</v>
      </c>
      <c r="D22" s="348" t="s">
        <v>189</v>
      </c>
      <c r="E22" s="347" t="s">
        <v>189</v>
      </c>
      <c r="F22" s="198" t="s">
        <v>208</v>
      </c>
    </row>
    <row r="23" spans="1:6">
      <c r="A23" s="193">
        <v>14</v>
      </c>
      <c r="B23" s="363" t="s">
        <v>257</v>
      </c>
      <c r="C23" s="343">
        <v>7</v>
      </c>
      <c r="D23" s="345" t="s">
        <v>191</v>
      </c>
      <c r="E23" s="343">
        <v>6</v>
      </c>
      <c r="F23" s="198" t="s">
        <v>208</v>
      </c>
    </row>
    <row r="24" spans="1:6" ht="36">
      <c r="A24" s="193">
        <v>15</v>
      </c>
      <c r="B24" s="363" t="s">
        <v>196</v>
      </c>
      <c r="C24" s="343">
        <v>7</v>
      </c>
      <c r="D24" s="345" t="s">
        <v>191</v>
      </c>
      <c r="E24" s="343">
        <v>6</v>
      </c>
      <c r="F24" s="198" t="s">
        <v>208</v>
      </c>
    </row>
    <row r="25" spans="1:6">
      <c r="A25" s="193">
        <v>16</v>
      </c>
      <c r="B25" s="363" t="s">
        <v>149</v>
      </c>
      <c r="C25" s="345">
        <v>4.5</v>
      </c>
      <c r="D25" s="345" t="s">
        <v>188</v>
      </c>
      <c r="E25" s="346">
        <v>4.5</v>
      </c>
      <c r="F25" s="198" t="s">
        <v>210</v>
      </c>
    </row>
    <row r="26" spans="1:6">
      <c r="A26" s="193">
        <v>17</v>
      </c>
      <c r="B26" s="363" t="s">
        <v>211</v>
      </c>
      <c r="C26" s="343">
        <v>4.5</v>
      </c>
      <c r="D26" s="345" t="s">
        <v>191</v>
      </c>
      <c r="E26" s="343">
        <v>3.5</v>
      </c>
      <c r="F26" s="198" t="s">
        <v>210</v>
      </c>
    </row>
    <row r="27" spans="1:6">
      <c r="A27" s="193"/>
      <c r="B27" s="194" t="s">
        <v>65</v>
      </c>
      <c r="C27" s="343">
        <f>SUM(C19:C26)-C20-C21-C22</f>
        <v>30</v>
      </c>
      <c r="D27" s="345" t="s">
        <v>250</v>
      </c>
      <c r="E27" s="343">
        <f>E19+E23+E24+E25+E26</f>
        <v>25</v>
      </c>
    </row>
    <row r="28" spans="1:6">
      <c r="A28" s="871" t="s">
        <v>197</v>
      </c>
      <c r="B28" s="872"/>
      <c r="C28" s="198"/>
      <c r="D28" s="198"/>
      <c r="E28" s="198"/>
    </row>
    <row r="29" spans="1:6" ht="36">
      <c r="A29" s="329">
        <v>18</v>
      </c>
      <c r="B29" s="363" t="s">
        <v>370</v>
      </c>
      <c r="C29" s="345">
        <v>1.5</v>
      </c>
      <c r="D29" s="345" t="s">
        <v>189</v>
      </c>
      <c r="E29" s="346">
        <v>2</v>
      </c>
      <c r="F29" s="198" t="s">
        <v>208</v>
      </c>
    </row>
    <row r="30" spans="1:6" ht="54">
      <c r="A30" s="193">
        <v>19</v>
      </c>
      <c r="B30" s="363" t="s">
        <v>372</v>
      </c>
      <c r="C30" s="343">
        <v>3.5</v>
      </c>
      <c r="D30" s="348" t="s">
        <v>189</v>
      </c>
      <c r="E30" s="347" t="s">
        <v>189</v>
      </c>
      <c r="F30" s="198" t="s">
        <v>208</v>
      </c>
    </row>
    <row r="31" spans="1:6">
      <c r="A31" s="329">
        <v>20</v>
      </c>
      <c r="B31" s="363" t="s">
        <v>357</v>
      </c>
      <c r="C31" s="345">
        <v>2</v>
      </c>
      <c r="D31" s="345" t="s">
        <v>189</v>
      </c>
      <c r="E31" s="346" t="s">
        <v>189</v>
      </c>
      <c r="F31" s="198" t="s">
        <v>210</v>
      </c>
    </row>
    <row r="32" spans="1:6" ht="36" customHeight="1">
      <c r="A32" s="329">
        <v>21</v>
      </c>
      <c r="B32" s="363" t="s">
        <v>249</v>
      </c>
      <c r="C32" s="345">
        <v>4</v>
      </c>
      <c r="D32" s="345" t="s">
        <v>188</v>
      </c>
      <c r="E32" s="346" t="s">
        <v>189</v>
      </c>
      <c r="F32" s="198" t="s">
        <v>210</v>
      </c>
    </row>
    <row r="33" spans="1:9">
      <c r="A33" s="329">
        <v>22</v>
      </c>
      <c r="B33" s="363" t="s">
        <v>340</v>
      </c>
      <c r="C33" s="345">
        <v>5</v>
      </c>
      <c r="D33" s="345" t="s">
        <v>189</v>
      </c>
      <c r="E33" s="346" t="s">
        <v>189</v>
      </c>
      <c r="F33" s="198" t="s">
        <v>208</v>
      </c>
    </row>
    <row r="34" spans="1:9">
      <c r="A34" s="193">
        <v>23</v>
      </c>
      <c r="B34" s="363" t="s">
        <v>247</v>
      </c>
      <c r="C34" s="345">
        <v>4</v>
      </c>
      <c r="D34" s="345" t="s">
        <v>189</v>
      </c>
      <c r="E34" s="346" t="s">
        <v>189</v>
      </c>
      <c r="F34" s="198" t="s">
        <v>208</v>
      </c>
    </row>
    <row r="35" spans="1:9">
      <c r="A35" s="329">
        <v>24</v>
      </c>
      <c r="B35" s="363" t="s">
        <v>339</v>
      </c>
      <c r="C35" s="345">
        <v>6</v>
      </c>
      <c r="D35" s="345" t="s">
        <v>189</v>
      </c>
      <c r="E35" s="346" t="s">
        <v>189</v>
      </c>
      <c r="F35" s="198" t="s">
        <v>208</v>
      </c>
    </row>
    <row r="36" spans="1:9">
      <c r="A36" s="329">
        <v>25</v>
      </c>
      <c r="B36" s="363" t="s">
        <v>248</v>
      </c>
      <c r="C36" s="345">
        <v>4</v>
      </c>
      <c r="D36" s="345" t="s">
        <v>189</v>
      </c>
      <c r="E36" s="346" t="s">
        <v>189</v>
      </c>
      <c r="F36" s="198" t="s">
        <v>208</v>
      </c>
    </row>
    <row r="37" spans="1:9">
      <c r="A37" s="329">
        <v>26</v>
      </c>
      <c r="B37" s="363" t="s">
        <v>342</v>
      </c>
      <c r="C37" s="345">
        <v>2</v>
      </c>
      <c r="D37" s="345" t="s">
        <v>188</v>
      </c>
      <c r="E37" s="346">
        <v>2</v>
      </c>
      <c r="F37" s="198" t="s">
        <v>209</v>
      </c>
    </row>
    <row r="38" spans="1:9">
      <c r="A38" s="193">
        <v>27</v>
      </c>
      <c r="B38" s="363" t="s">
        <v>334</v>
      </c>
      <c r="C38" s="345">
        <v>5</v>
      </c>
      <c r="D38" s="345" t="s">
        <v>191</v>
      </c>
      <c r="E38" s="346" t="s">
        <v>189</v>
      </c>
      <c r="F38" s="198" t="s">
        <v>210</v>
      </c>
    </row>
    <row r="39" spans="1:9">
      <c r="A39" s="329">
        <v>28</v>
      </c>
      <c r="B39" s="363" t="s">
        <v>341</v>
      </c>
      <c r="C39" s="345">
        <v>4.5</v>
      </c>
      <c r="D39" s="345" t="s">
        <v>191</v>
      </c>
      <c r="E39" s="346" t="s">
        <v>189</v>
      </c>
      <c r="F39" s="198" t="s">
        <v>210</v>
      </c>
    </row>
    <row r="40" spans="1:9">
      <c r="A40" s="329">
        <v>29</v>
      </c>
      <c r="B40" s="194" t="s">
        <v>175</v>
      </c>
      <c r="C40" s="343">
        <v>4</v>
      </c>
      <c r="D40" s="345" t="s">
        <v>188</v>
      </c>
      <c r="E40" s="343">
        <v>4</v>
      </c>
      <c r="F40" s="198" t="s">
        <v>209</v>
      </c>
    </row>
    <row r="41" spans="1:9">
      <c r="A41" s="329">
        <v>30</v>
      </c>
      <c r="B41" s="194" t="s">
        <v>343</v>
      </c>
      <c r="C41" s="345">
        <v>4</v>
      </c>
      <c r="D41" s="345" t="s">
        <v>188</v>
      </c>
      <c r="E41" s="346">
        <v>4</v>
      </c>
      <c r="F41" s="198" t="s">
        <v>209</v>
      </c>
    </row>
    <row r="42" spans="1:9">
      <c r="A42" s="193">
        <v>31</v>
      </c>
      <c r="B42" s="194" t="s">
        <v>176</v>
      </c>
      <c r="C42" s="343">
        <v>4</v>
      </c>
      <c r="D42" s="345" t="s">
        <v>188</v>
      </c>
      <c r="E42" s="343">
        <v>4</v>
      </c>
      <c r="F42" s="198" t="s">
        <v>209</v>
      </c>
      <c r="I42" s="197" t="s">
        <v>379</v>
      </c>
    </row>
    <row r="43" spans="1:9">
      <c r="A43" s="329">
        <v>32</v>
      </c>
      <c r="B43" s="194" t="s">
        <v>177</v>
      </c>
      <c r="C43" s="345">
        <v>4</v>
      </c>
      <c r="D43" s="345" t="s">
        <v>188</v>
      </c>
      <c r="E43" s="346">
        <v>4</v>
      </c>
      <c r="F43" s="198" t="s">
        <v>209</v>
      </c>
    </row>
    <row r="44" spans="1:9">
      <c r="A44" s="329">
        <v>33</v>
      </c>
      <c r="B44" s="194" t="s">
        <v>346</v>
      </c>
      <c r="C44" s="345">
        <v>4</v>
      </c>
      <c r="D44" s="345" t="s">
        <v>188</v>
      </c>
      <c r="E44" s="346">
        <v>3</v>
      </c>
      <c r="F44" s="198" t="s">
        <v>209</v>
      </c>
    </row>
    <row r="45" spans="1:9" ht="36">
      <c r="A45" s="329">
        <v>34</v>
      </c>
      <c r="B45" s="363" t="s">
        <v>198</v>
      </c>
      <c r="C45" s="345">
        <v>1.5</v>
      </c>
      <c r="D45" s="364" t="s">
        <v>188</v>
      </c>
      <c r="E45" s="346"/>
      <c r="F45" s="198" t="s">
        <v>210</v>
      </c>
    </row>
    <row r="46" spans="1:9">
      <c r="A46" s="328"/>
      <c r="B46" s="194" t="s">
        <v>65</v>
      </c>
      <c r="C46" s="343">
        <f>C29+C37+C40+C41+C42+C43+C44+C45</f>
        <v>25</v>
      </c>
      <c r="D46" s="345" t="s">
        <v>367</v>
      </c>
      <c r="E46" s="343">
        <f>E29+E37+E40+E41+E42+E43+E44</f>
        <v>23</v>
      </c>
      <c r="F46" s="198"/>
    </row>
    <row r="47" spans="1:9" ht="23.55" customHeight="1">
      <c r="A47" s="871" t="s">
        <v>199</v>
      </c>
      <c r="B47" s="872"/>
      <c r="C47" s="198"/>
      <c r="D47" s="198"/>
      <c r="E47" s="198"/>
    </row>
    <row r="48" spans="1:9" ht="40.049999999999997" customHeight="1">
      <c r="A48" s="193">
        <v>35</v>
      </c>
      <c r="B48" s="363" t="s">
        <v>370</v>
      </c>
      <c r="C48" s="345">
        <v>1.5</v>
      </c>
      <c r="D48" s="345" t="s">
        <v>189</v>
      </c>
      <c r="E48" s="346">
        <v>2</v>
      </c>
      <c r="F48" s="198" t="s">
        <v>208</v>
      </c>
    </row>
    <row r="49" spans="1:6">
      <c r="A49" s="193">
        <v>36</v>
      </c>
      <c r="B49" s="363" t="s">
        <v>358</v>
      </c>
      <c r="C49" s="345">
        <v>3</v>
      </c>
      <c r="D49" s="345" t="s">
        <v>188</v>
      </c>
      <c r="E49" s="346">
        <v>3</v>
      </c>
      <c r="F49" s="198" t="s">
        <v>210</v>
      </c>
    </row>
    <row r="50" spans="1:6" ht="37.5" customHeight="1">
      <c r="A50" s="193">
        <v>37</v>
      </c>
      <c r="B50" s="363" t="s">
        <v>352</v>
      </c>
      <c r="C50" s="345">
        <v>2</v>
      </c>
      <c r="D50" s="345" t="s">
        <v>188</v>
      </c>
      <c r="E50" s="346">
        <v>2</v>
      </c>
      <c r="F50" s="198" t="s">
        <v>209</v>
      </c>
    </row>
    <row r="51" spans="1:6">
      <c r="A51" s="193">
        <v>38</v>
      </c>
      <c r="B51" s="363" t="s">
        <v>335</v>
      </c>
      <c r="C51" s="345">
        <v>4</v>
      </c>
      <c r="D51" s="345" t="s">
        <v>191</v>
      </c>
      <c r="E51" s="346">
        <v>3</v>
      </c>
      <c r="F51" s="198" t="s">
        <v>210</v>
      </c>
    </row>
    <row r="52" spans="1:6">
      <c r="A52" s="193">
        <v>39</v>
      </c>
      <c r="B52" s="363" t="s">
        <v>327</v>
      </c>
      <c r="C52" s="344">
        <v>2</v>
      </c>
      <c r="D52" s="344" t="s">
        <v>189</v>
      </c>
      <c r="E52" s="343" t="s">
        <v>189</v>
      </c>
      <c r="F52" s="198" t="s">
        <v>210</v>
      </c>
    </row>
    <row r="53" spans="1:6" ht="37.5" customHeight="1">
      <c r="A53" s="193">
        <v>40</v>
      </c>
      <c r="B53" s="363" t="s">
        <v>245</v>
      </c>
      <c r="C53" s="345">
        <v>4</v>
      </c>
      <c r="D53" s="345" t="s">
        <v>189</v>
      </c>
      <c r="E53" s="346" t="s">
        <v>189</v>
      </c>
      <c r="F53" s="198" t="s">
        <v>210</v>
      </c>
    </row>
    <row r="54" spans="1:6" ht="37.5" customHeight="1">
      <c r="A54" s="193">
        <v>41</v>
      </c>
      <c r="B54" s="376" t="s">
        <v>131</v>
      </c>
      <c r="C54" s="343">
        <v>4</v>
      </c>
      <c r="D54" s="345" t="s">
        <v>191</v>
      </c>
      <c r="E54" s="343">
        <v>3</v>
      </c>
      <c r="F54" s="198" t="s">
        <v>209</v>
      </c>
    </row>
    <row r="55" spans="1:6" ht="37.5" customHeight="1">
      <c r="A55" s="193">
        <v>42</v>
      </c>
      <c r="B55" s="194" t="s">
        <v>344</v>
      </c>
      <c r="C55" s="343">
        <v>4</v>
      </c>
      <c r="D55" s="345" t="s">
        <v>188</v>
      </c>
      <c r="E55" s="343">
        <v>4</v>
      </c>
      <c r="F55" s="198" t="s">
        <v>209</v>
      </c>
    </row>
    <row r="56" spans="1:6" ht="37.5" customHeight="1">
      <c r="A56" s="193">
        <v>43</v>
      </c>
      <c r="B56" s="194" t="s">
        <v>345</v>
      </c>
      <c r="C56" s="345">
        <v>4</v>
      </c>
      <c r="D56" s="345" t="s">
        <v>188</v>
      </c>
      <c r="E56" s="346">
        <v>4</v>
      </c>
      <c r="F56" s="198" t="s">
        <v>209</v>
      </c>
    </row>
    <row r="57" spans="1:6" ht="37.5" customHeight="1">
      <c r="A57" s="193">
        <v>44</v>
      </c>
      <c r="B57" s="194" t="s">
        <v>295</v>
      </c>
      <c r="C57" s="345">
        <v>4</v>
      </c>
      <c r="D57" s="345" t="s">
        <v>188</v>
      </c>
      <c r="E57" s="346">
        <v>4</v>
      </c>
      <c r="F57" s="198" t="s">
        <v>209</v>
      </c>
    </row>
    <row r="58" spans="1:6" ht="36">
      <c r="A58" s="193">
        <v>45</v>
      </c>
      <c r="B58" s="363" t="s">
        <v>130</v>
      </c>
      <c r="C58" s="345">
        <v>1.5</v>
      </c>
      <c r="D58" s="364" t="s">
        <v>188</v>
      </c>
      <c r="E58" s="346" t="s">
        <v>189</v>
      </c>
      <c r="F58" s="198" t="s">
        <v>210</v>
      </c>
    </row>
    <row r="59" spans="1:6" s="199" customFormat="1" ht="20.55" customHeight="1">
      <c r="A59" s="193">
        <v>46</v>
      </c>
      <c r="B59" s="365" t="s">
        <v>228</v>
      </c>
      <c r="C59" s="345">
        <v>5</v>
      </c>
      <c r="D59" s="345" t="s">
        <v>188</v>
      </c>
      <c r="E59" s="346">
        <v>4</v>
      </c>
      <c r="F59" s="198" t="s">
        <v>210</v>
      </c>
    </row>
    <row r="60" spans="1:6">
      <c r="A60" s="328"/>
      <c r="B60" s="194" t="s">
        <v>65</v>
      </c>
      <c r="C60" s="343">
        <f>C48+C50+C51+C54+C55+C56+C57+C58+C59+C49</f>
        <v>33</v>
      </c>
      <c r="D60" s="345" t="s">
        <v>367</v>
      </c>
      <c r="E60" s="343">
        <f>E50+E51+E54+E55+E56+E57+E59+E49+E48</f>
        <v>29</v>
      </c>
      <c r="F60" s="198"/>
    </row>
    <row r="61" spans="1:6" ht="19.2" customHeight="1">
      <c r="A61" s="871" t="s">
        <v>200</v>
      </c>
      <c r="B61" s="872"/>
      <c r="C61" s="343"/>
      <c r="D61" s="343"/>
      <c r="E61" s="343"/>
    </row>
    <row r="62" spans="1:6" ht="28.95" customHeight="1">
      <c r="A62" s="193">
        <v>47</v>
      </c>
      <c r="B62" s="363" t="s">
        <v>201</v>
      </c>
      <c r="C62" s="345">
        <v>2</v>
      </c>
      <c r="D62" s="345" t="s">
        <v>189</v>
      </c>
      <c r="E62" s="346" t="s">
        <v>189</v>
      </c>
      <c r="F62" s="198" t="s">
        <v>208</v>
      </c>
    </row>
    <row r="63" spans="1:6">
      <c r="A63" s="329">
        <v>48</v>
      </c>
      <c r="B63" s="363" t="s">
        <v>326</v>
      </c>
      <c r="C63" s="345">
        <v>2</v>
      </c>
      <c r="D63" s="345" t="s">
        <v>188</v>
      </c>
      <c r="E63" s="346">
        <v>2</v>
      </c>
      <c r="F63" s="198" t="s">
        <v>210</v>
      </c>
    </row>
    <row r="64" spans="1:6" ht="23.55" customHeight="1">
      <c r="A64" s="193">
        <v>49</v>
      </c>
      <c r="B64" s="363" t="s">
        <v>138</v>
      </c>
      <c r="C64" s="343">
        <v>5</v>
      </c>
      <c r="D64" s="345" t="s">
        <v>191</v>
      </c>
      <c r="E64" s="343">
        <v>4</v>
      </c>
      <c r="F64" s="198" t="s">
        <v>208</v>
      </c>
    </row>
    <row r="65" spans="1:6" ht="23.55" customHeight="1">
      <c r="A65" s="193">
        <v>50</v>
      </c>
      <c r="B65" s="363" t="s">
        <v>333</v>
      </c>
      <c r="C65" s="343">
        <v>1</v>
      </c>
      <c r="D65" s="345" t="s">
        <v>212</v>
      </c>
      <c r="E65" s="343" t="s">
        <v>189</v>
      </c>
      <c r="F65" s="198" t="s">
        <v>208</v>
      </c>
    </row>
    <row r="66" spans="1:6" ht="34.950000000000003" customHeight="1">
      <c r="A66" s="329">
        <v>51</v>
      </c>
      <c r="B66" s="363" t="s">
        <v>202</v>
      </c>
      <c r="C66" s="345">
        <v>4.5</v>
      </c>
      <c r="D66" s="345" t="s">
        <v>191</v>
      </c>
      <c r="E66" s="346">
        <v>3</v>
      </c>
      <c r="F66" s="198" t="s">
        <v>208</v>
      </c>
    </row>
    <row r="67" spans="1:6" ht="40.950000000000003" customHeight="1">
      <c r="A67" s="193">
        <v>52</v>
      </c>
      <c r="B67" s="363" t="s">
        <v>203</v>
      </c>
      <c r="C67" s="345">
        <v>1.5</v>
      </c>
      <c r="D67" s="364" t="s">
        <v>188</v>
      </c>
      <c r="E67" s="346"/>
      <c r="F67" s="198" t="s">
        <v>208</v>
      </c>
    </row>
    <row r="68" spans="1:6">
      <c r="A68" s="193">
        <v>53</v>
      </c>
      <c r="B68" s="366" t="s">
        <v>347</v>
      </c>
      <c r="C68" s="345">
        <v>4</v>
      </c>
      <c r="D68" s="345" t="s">
        <v>188</v>
      </c>
      <c r="E68" s="346">
        <v>4</v>
      </c>
      <c r="F68" s="198" t="s">
        <v>209</v>
      </c>
    </row>
    <row r="69" spans="1:6">
      <c r="A69" s="329">
        <v>54</v>
      </c>
      <c r="B69" s="366" t="s">
        <v>348</v>
      </c>
      <c r="C69" s="345">
        <v>4</v>
      </c>
      <c r="D69" s="345" t="s">
        <v>188</v>
      </c>
      <c r="E69" s="346">
        <v>4</v>
      </c>
      <c r="F69" s="198" t="s">
        <v>209</v>
      </c>
    </row>
    <row r="70" spans="1:6" ht="36">
      <c r="A70" s="193">
        <v>55</v>
      </c>
      <c r="B70" s="367" t="s">
        <v>139</v>
      </c>
      <c r="C70" s="368">
        <v>4</v>
      </c>
      <c r="D70" s="368" t="s">
        <v>188</v>
      </c>
      <c r="E70" s="368">
        <v>3</v>
      </c>
      <c r="F70" s="361" t="s">
        <v>210</v>
      </c>
    </row>
    <row r="71" spans="1:6" ht="36">
      <c r="A71" s="193">
        <v>56</v>
      </c>
      <c r="B71" s="363" t="s">
        <v>140</v>
      </c>
      <c r="C71" s="345">
        <v>4</v>
      </c>
      <c r="D71" s="345" t="s">
        <v>191</v>
      </c>
      <c r="E71" s="346">
        <v>3</v>
      </c>
      <c r="F71" s="198" t="s">
        <v>210</v>
      </c>
    </row>
    <row r="72" spans="1:6">
      <c r="A72" s="328"/>
      <c r="B72" s="194" t="s">
        <v>65</v>
      </c>
      <c r="C72" s="343">
        <f>C64+C65+C66+C67+C68+C69+C70+C71+C63</f>
        <v>30</v>
      </c>
      <c r="D72" s="345" t="s">
        <v>364</v>
      </c>
      <c r="E72" s="343">
        <f>E64+E66+E68+E69+E71+E70+E63</f>
        <v>23</v>
      </c>
      <c r="F72" s="198"/>
    </row>
    <row r="73" spans="1:6" ht="25.2" customHeight="1">
      <c r="A73" s="871" t="s">
        <v>204</v>
      </c>
      <c r="B73" s="872"/>
      <c r="C73" s="343"/>
      <c r="D73" s="343"/>
      <c r="E73" s="343"/>
    </row>
    <row r="74" spans="1:6">
      <c r="A74" s="193">
        <v>57</v>
      </c>
      <c r="B74" s="363" t="s">
        <v>371</v>
      </c>
      <c r="C74" s="343">
        <v>3</v>
      </c>
      <c r="D74" s="345" t="s">
        <v>191</v>
      </c>
      <c r="E74" s="343">
        <v>4</v>
      </c>
      <c r="F74" s="198" t="s">
        <v>210</v>
      </c>
    </row>
    <row r="75" spans="1:6" ht="25.2" customHeight="1">
      <c r="A75" s="193">
        <v>58</v>
      </c>
      <c r="B75" s="363" t="s">
        <v>129</v>
      </c>
      <c r="C75" s="343">
        <v>4</v>
      </c>
      <c r="D75" s="343" t="s">
        <v>191</v>
      </c>
      <c r="E75" s="343">
        <v>3</v>
      </c>
      <c r="F75" s="198" t="s">
        <v>210</v>
      </c>
    </row>
    <row r="76" spans="1:6">
      <c r="A76" s="193">
        <v>59</v>
      </c>
      <c r="B76" s="366" t="s">
        <v>349</v>
      </c>
      <c r="C76" s="345">
        <v>4</v>
      </c>
      <c r="D76" s="345" t="s">
        <v>188</v>
      </c>
      <c r="E76" s="346">
        <v>6</v>
      </c>
      <c r="F76" s="198" t="s">
        <v>209</v>
      </c>
    </row>
    <row r="77" spans="1:6" ht="36">
      <c r="A77" s="193">
        <v>60</v>
      </c>
      <c r="B77" s="365" t="s">
        <v>147</v>
      </c>
      <c r="C77" s="345">
        <v>1.5</v>
      </c>
      <c r="D77" s="364" t="s">
        <v>188</v>
      </c>
      <c r="E77" s="346"/>
      <c r="F77" s="198" t="s">
        <v>210</v>
      </c>
    </row>
    <row r="78" spans="1:6">
      <c r="A78" s="193">
        <v>61</v>
      </c>
      <c r="B78" s="366" t="s">
        <v>350</v>
      </c>
      <c r="C78" s="345">
        <v>4</v>
      </c>
      <c r="D78" s="345" t="s">
        <v>188</v>
      </c>
      <c r="E78" s="346">
        <v>8</v>
      </c>
      <c r="F78" s="198" t="s">
        <v>209</v>
      </c>
    </row>
    <row r="79" spans="1:6">
      <c r="A79" s="193">
        <v>62</v>
      </c>
      <c r="B79" s="366" t="s">
        <v>351</v>
      </c>
      <c r="C79" s="345">
        <v>4</v>
      </c>
      <c r="D79" s="345" t="s">
        <v>188</v>
      </c>
      <c r="E79" s="346">
        <v>6</v>
      </c>
      <c r="F79" s="198" t="s">
        <v>209</v>
      </c>
    </row>
    <row r="80" spans="1:6">
      <c r="A80" s="193">
        <v>63</v>
      </c>
      <c r="B80" s="363" t="s">
        <v>337</v>
      </c>
      <c r="C80" s="345">
        <v>4</v>
      </c>
      <c r="D80" s="345" t="s">
        <v>188</v>
      </c>
      <c r="E80" s="346"/>
      <c r="F80" s="198" t="s">
        <v>208</v>
      </c>
    </row>
    <row r="81" spans="1:6">
      <c r="A81" s="193">
        <v>64</v>
      </c>
      <c r="B81" s="363" t="s">
        <v>81</v>
      </c>
      <c r="C81" s="345">
        <v>2</v>
      </c>
      <c r="D81" s="345" t="s">
        <v>188</v>
      </c>
      <c r="E81" s="346"/>
      <c r="F81" s="198" t="s">
        <v>208</v>
      </c>
    </row>
    <row r="82" spans="1:6">
      <c r="A82" s="193">
        <v>65</v>
      </c>
      <c r="B82" s="363" t="s">
        <v>47</v>
      </c>
      <c r="C82" s="345">
        <v>6</v>
      </c>
      <c r="D82" s="345" t="s">
        <v>189</v>
      </c>
      <c r="E82" s="346"/>
      <c r="F82" s="198" t="s">
        <v>208</v>
      </c>
    </row>
    <row r="83" spans="1:6">
      <c r="A83" s="328"/>
      <c r="B83" s="194" t="s">
        <v>65</v>
      </c>
      <c r="C83" s="343">
        <f>C76+C77+C78+C79+C80+C81+C82+C75+C74</f>
        <v>32.5</v>
      </c>
      <c r="D83" s="345" t="s">
        <v>353</v>
      </c>
      <c r="E83" s="343">
        <f>SUM(E74:E82)</f>
        <v>27</v>
      </c>
      <c r="F83" s="198"/>
    </row>
    <row r="84" spans="1:6">
      <c r="A84" s="202"/>
      <c r="B84" s="203" t="s">
        <v>205</v>
      </c>
      <c r="C84" s="349">
        <f>C83+C72+C60+C46+C27+C17</f>
        <v>180</v>
      </c>
      <c r="D84" s="350"/>
      <c r="E84" s="350"/>
      <c r="F84" s="204"/>
    </row>
    <row r="85" spans="1:6" s="200" customFormat="1">
      <c r="A85" s="195"/>
      <c r="B85" s="360"/>
    </row>
    <row r="86" spans="1:6">
      <c r="A86" s="195"/>
      <c r="B86" s="360"/>
      <c r="C86" s="200"/>
      <c r="D86" s="200"/>
      <c r="E86" s="200"/>
    </row>
    <row r="87" spans="1:6" ht="22.95" customHeight="1">
      <c r="A87" s="195"/>
      <c r="B87" s="196" t="s">
        <v>206</v>
      </c>
      <c r="C87" s="200"/>
      <c r="D87" s="201" t="s">
        <v>213</v>
      </c>
      <c r="E87" s="200"/>
    </row>
  </sheetData>
  <mergeCells count="10">
    <mergeCell ref="A28:B28"/>
    <mergeCell ref="A47:B47"/>
    <mergeCell ref="A61:B61"/>
    <mergeCell ref="A73:B73"/>
    <mergeCell ref="A1:F1"/>
    <mergeCell ref="A2:F3"/>
    <mergeCell ref="A4:F4"/>
    <mergeCell ref="A5:F5"/>
    <mergeCell ref="A7:B7"/>
    <mergeCell ref="A18:B18"/>
  </mergeCells>
  <pageMargins left="0.82677165354330717" right="0.23622047244094491" top="0.74803149606299213" bottom="0.74803149606299213" header="0.31496062992125984" footer="0.31496062992125984"/>
  <pageSetup paperSize="9" scale="65" fitToHeight="2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НП бак_2</vt:lpstr>
      <vt:lpstr>КАТАЛОГ_2</vt:lpstr>
      <vt:lpstr>Семестровка_2 (2)</vt:lpstr>
      <vt:lpstr>'НП бак_2'!Область_печати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Пользователь</cp:lastModifiedBy>
  <cp:lastPrinted>2021-05-06T08:04:17Z</cp:lastPrinted>
  <dcterms:created xsi:type="dcterms:W3CDTF">2020-01-10T12:25:25Z</dcterms:created>
  <dcterms:modified xsi:type="dcterms:W3CDTF">2021-07-28T11:25:57Z</dcterms:modified>
</cp:coreProperties>
</file>